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2 Tuzilastva\AVG IF_2022\"/>
    </mc:Choice>
  </mc:AlternateContent>
  <workbookProtection workbookPassword="CCF6" lockStructure="1"/>
  <bookViews>
    <workbookView xWindow="0" yWindow="0" windowWidth="28800" windowHeight="12285" tabRatio="733"/>
  </bookViews>
  <sheets>
    <sheet name="Uputstvo" sheetId="43" r:id="rId1"/>
    <sheet name="TABELA I" sheetId="34" r:id="rId2"/>
    <sheet name="TABELA II" sheetId="35" r:id="rId3"/>
    <sheet name="tbl_kvalitet_predm" sheetId="40" state="hidden" r:id="rId4"/>
    <sheet name="TABELA IIa" sheetId="39" r:id="rId5"/>
    <sheet name="TABELA III" sheetId="2" state="hidden" r:id="rId6"/>
    <sheet name="TABELA IIIa" sheetId="31" state="hidden" r:id="rId7"/>
    <sheet name="TABELA IV" sheetId="29" state="hidden" r:id="rId8"/>
    <sheet name="tab1norma" sheetId="42" state="hidden" r:id="rId9"/>
    <sheet name="tbl_kvalitet_tuzioci" sheetId="41" state="hidden" r:id="rId10"/>
    <sheet name="2tbl8atuz-kta_ktn" sheetId="28" state="hidden" r:id="rId11"/>
    <sheet name="tbl IIIa" sheetId="33" state="hidden" r:id="rId12"/>
    <sheet name="2tbl9tuz-zastare" sheetId="30" state="hidden" r:id="rId13"/>
  </sheets>
  <externalReferences>
    <externalReference r:id="rId14"/>
  </externalReferences>
  <definedNames>
    <definedName name="_xlnm.Print_Area" localSheetId="2">'TABELA II'!$A$1:$P$45</definedName>
    <definedName name="_xlnm.Print_Area" localSheetId="5">'TABELA III'!$A$1:$J$22</definedName>
    <definedName name="_xlnm.Print_Area" localSheetId="6">'TABELA IIIa'!$A$1:$B$21</definedName>
    <definedName name="_xlnm.Print_Area" localSheetId="7">'TABELA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4" i="34" l="1"/>
  <c r="F15" i="34"/>
  <c r="F16" i="34"/>
  <c r="F17" i="34"/>
  <c r="F18" i="34"/>
  <c r="V150" i="39" l="1"/>
  <c r="W150" i="39"/>
  <c r="X150" i="39"/>
  <c r="U151" i="39"/>
  <c r="Y150" i="39" l="1"/>
  <c r="Z150" i="39"/>
  <c r="AA150" i="39"/>
  <c r="F140" i="34"/>
  <c r="F139" i="34"/>
  <c r="F137" i="34"/>
  <c r="F136" i="34"/>
  <c r="F134" i="34"/>
  <c r="F133" i="34"/>
  <c r="F131" i="34"/>
  <c r="F130" i="34"/>
  <c r="F128" i="34"/>
  <c r="F127" i="34"/>
  <c r="F125" i="34"/>
  <c r="F124" i="34"/>
  <c r="F122" i="34"/>
  <c r="F121" i="34"/>
  <c r="F119" i="34"/>
  <c r="F118" i="34"/>
  <c r="F116" i="34"/>
  <c r="O17" i="34"/>
  <c r="O87" i="34"/>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6" i="34"/>
  <c r="O15" i="34"/>
  <c r="O14" i="34"/>
  <c r="O13" i="34"/>
  <c r="O12" i="34"/>
  <c r="F28" i="34" l="1"/>
  <c r="F29" i="34"/>
  <c r="F30" i="34"/>
  <c r="F31" i="34"/>
  <c r="F32" i="34"/>
  <c r="F33" i="34"/>
  <c r="F34" i="34"/>
  <c r="F35" i="34"/>
  <c r="F36" i="34"/>
  <c r="F37" i="34"/>
  <c r="F38" i="34"/>
  <c r="F39" i="34"/>
  <c r="F40" i="34"/>
  <c r="F41" i="34"/>
  <c r="F42" i="34"/>
  <c r="F43" i="34"/>
  <c r="F44" i="34"/>
  <c r="F45" i="34"/>
  <c r="F46" i="34"/>
  <c r="F47" i="34"/>
  <c r="F48" i="34"/>
  <c r="F49" i="34"/>
  <c r="F50" i="34"/>
  <c r="F51" i="34"/>
  <c r="F52" i="34"/>
  <c r="F53" i="34"/>
  <c r="F54" i="34"/>
  <c r="F55" i="34"/>
  <c r="F56" i="34"/>
  <c r="F57" i="34"/>
  <c r="F58" i="34"/>
  <c r="F59" i="34"/>
  <c r="F60" i="34"/>
  <c r="F61" i="34"/>
  <c r="F62" i="34"/>
  <c r="F63" i="34"/>
  <c r="F64" i="34"/>
  <c r="F65" i="34"/>
  <c r="F66" i="34"/>
  <c r="F67" i="34"/>
  <c r="F68" i="34"/>
  <c r="F69" i="34"/>
  <c r="F70" i="34"/>
  <c r="F71" i="34"/>
  <c r="F72" i="34"/>
  <c r="F73" i="34"/>
  <c r="F74" i="34"/>
  <c r="F75" i="34"/>
  <c r="F76" i="34"/>
  <c r="F77" i="34"/>
  <c r="F78" i="34"/>
  <c r="F79" i="34"/>
  <c r="F80" i="34"/>
  <c r="F81" i="34"/>
  <c r="F82" i="34"/>
  <c r="F83" i="34"/>
  <c r="F84" i="34"/>
  <c r="F85" i="34"/>
  <c r="F86" i="34"/>
  <c r="F87" i="34"/>
  <c r="F27" i="34"/>
  <c r="F22" i="34"/>
  <c r="F23" i="34"/>
  <c r="F24" i="34"/>
  <c r="F25" i="34"/>
  <c r="F26" i="34"/>
  <c r="F21" i="34"/>
  <c r="F19" i="34"/>
  <c r="F20" i="34"/>
  <c r="D12" i="40" l="1"/>
  <c r="E12" i="40"/>
  <c r="F12" i="40"/>
  <c r="G12" i="40"/>
  <c r="H12" i="40"/>
  <c r="I12" i="40"/>
  <c r="J12" i="40"/>
  <c r="K12" i="40"/>
  <c r="L12" i="40"/>
  <c r="M12" i="40"/>
  <c r="N12" i="40"/>
  <c r="O12" i="40"/>
  <c r="P12" i="40"/>
  <c r="Q12" i="40"/>
  <c r="D13" i="40"/>
  <c r="E13" i="40"/>
  <c r="F13" i="40"/>
  <c r="G13" i="40"/>
  <c r="H13" i="40"/>
  <c r="I13" i="40"/>
  <c r="J13" i="40"/>
  <c r="K13" i="40"/>
  <c r="L13" i="40"/>
  <c r="N13" i="40"/>
  <c r="O13" i="40"/>
  <c r="P13" i="40"/>
  <c r="Q13" i="40"/>
  <c r="D14" i="40"/>
  <c r="E14" i="40"/>
  <c r="F14" i="40"/>
  <c r="G14" i="40"/>
  <c r="H14" i="40"/>
  <c r="I14" i="40"/>
  <c r="J14" i="40"/>
  <c r="K14" i="40"/>
  <c r="L14" i="40"/>
  <c r="M14" i="40"/>
  <c r="N14" i="40"/>
  <c r="O14" i="40"/>
  <c r="P14" i="40"/>
  <c r="Q14" i="40"/>
  <c r="O32" i="35"/>
  <c r="N32" i="35"/>
  <c r="L32" i="35"/>
  <c r="J32" i="35"/>
  <c r="F32" i="35"/>
  <c r="E32" i="35"/>
  <c r="I32" i="35"/>
  <c r="O19" i="35"/>
  <c r="O20" i="35"/>
  <c r="O21" i="35"/>
  <c r="K19" i="35"/>
  <c r="K20" i="35"/>
  <c r="M13" i="40" s="1"/>
  <c r="K21" i="35"/>
  <c r="J20" i="35"/>
  <c r="J21" i="35"/>
  <c r="J19" i="35"/>
  <c r="A14" i="40" l="1"/>
  <c r="A13" i="40"/>
  <c r="A12" i="40"/>
  <c r="B14" i="40"/>
  <c r="B13" i="40"/>
  <c r="B12" i="40"/>
  <c r="AC20" i="34" l="1"/>
  <c r="AC19" i="34"/>
  <c r="AC18" i="34"/>
  <c r="AC17" i="34"/>
  <c r="AC16" i="34"/>
  <c r="AC15" i="34"/>
  <c r="AC14" i="34"/>
  <c r="AC12" i="34"/>
  <c r="T116" i="34" l="1"/>
  <c r="T125" i="34" l="1"/>
  <c r="T124" i="34"/>
  <c r="T140" i="34"/>
  <c r="T137" i="34"/>
  <c r="T134" i="34"/>
  <c r="T131" i="34"/>
  <c r="T128" i="34"/>
  <c r="T122" i="34"/>
  <c r="T119" i="34"/>
  <c r="T136" i="34"/>
  <c r="T133" i="34"/>
  <c r="T130" i="34"/>
  <c r="T127" i="34"/>
  <c r="T121" i="34"/>
  <c r="T118" i="34"/>
  <c r="P154" i="34" l="1"/>
  <c r="P153" i="34"/>
  <c r="P152" i="34"/>
  <c r="P151" i="34"/>
  <c r="P150" i="34"/>
  <c r="P149" i="34"/>
  <c r="P148" i="34"/>
  <c r="P147" i="34"/>
  <c r="P146" i="34"/>
  <c r="P145" i="34"/>
  <c r="S115" i="34"/>
  <c r="O115" i="34"/>
  <c r="P115" i="34" s="1"/>
  <c r="T115" i="34" s="1"/>
  <c r="T17" i="39" l="1"/>
  <c r="T87" i="34"/>
  <c r="T86" i="34"/>
  <c r="T85" i="34"/>
  <c r="T84" i="34"/>
  <c r="T83" i="34"/>
  <c r="T82" i="34"/>
  <c r="T81" i="34"/>
  <c r="T80" i="34"/>
  <c r="T77" i="34"/>
  <c r="T76" i="34"/>
  <c r="T75" i="34"/>
  <c r="T74" i="34"/>
  <c r="T73" i="34"/>
  <c r="T72" i="34"/>
  <c r="T71" i="34"/>
  <c r="T70" i="34"/>
  <c r="T69" i="34"/>
  <c r="T68" i="34"/>
  <c r="T67" i="34"/>
  <c r="T66" i="34"/>
  <c r="T65" i="34"/>
  <c r="T64" i="34"/>
  <c r="T63" i="34"/>
  <c r="T62" i="34"/>
  <c r="T61" i="34"/>
  <c r="T60" i="34"/>
  <c r="T59" i="34"/>
  <c r="T58" i="34"/>
  <c r="T57" i="34"/>
  <c r="T56" i="34"/>
  <c r="T55" i="34"/>
  <c r="T54" i="34"/>
  <c r="T53" i="34"/>
  <c r="T52" i="34"/>
  <c r="T51" i="34"/>
  <c r="T50" i="34"/>
  <c r="T49" i="34"/>
  <c r="T48" i="34"/>
  <c r="T47" i="34"/>
  <c r="T46" i="34"/>
  <c r="T45" i="34"/>
  <c r="T44" i="34"/>
  <c r="T43" i="34"/>
  <c r="T42" i="34"/>
  <c r="T41" i="34"/>
  <c r="T40" i="34"/>
  <c r="T39" i="34"/>
  <c r="T38" i="34"/>
  <c r="T37" i="34"/>
  <c r="T36" i="34"/>
  <c r="T35" i="34"/>
  <c r="T34" i="34"/>
  <c r="T33" i="34"/>
  <c r="T32" i="34"/>
  <c r="T31" i="34"/>
  <c r="T30" i="34"/>
  <c r="T29" i="34"/>
  <c r="T28" i="34"/>
  <c r="T27" i="34"/>
  <c r="T26" i="34"/>
  <c r="T25" i="34"/>
  <c r="T24" i="34"/>
  <c r="T23" i="34"/>
  <c r="T22" i="34"/>
  <c r="AA11" i="39" l="1"/>
  <c r="AB11" i="39" s="1"/>
  <c r="T13" i="39"/>
  <c r="P12" i="34" l="1"/>
  <c r="T12" i="34" s="1"/>
  <c r="AA278" i="39" l="1"/>
  <c r="AA276" i="39"/>
  <c r="AA274" i="39"/>
  <c r="AA272" i="39"/>
  <c r="AA270" i="39"/>
  <c r="AA268" i="39"/>
  <c r="AA266" i="39"/>
  <c r="T279" i="39"/>
  <c r="T278" i="39"/>
  <c r="T277" i="39"/>
  <c r="T276" i="39"/>
  <c r="T275" i="39"/>
  <c r="T274" i="39"/>
  <c r="T273" i="39"/>
  <c r="T272" i="39"/>
  <c r="T271" i="39"/>
  <c r="T270" i="39"/>
  <c r="T269" i="39"/>
  <c r="T268" i="39"/>
  <c r="T267" i="39"/>
  <c r="T266" i="39"/>
  <c r="V254" i="39" l="1"/>
  <c r="X254" i="39"/>
  <c r="W254" i="39"/>
  <c r="X244" i="39"/>
  <c r="W244" i="39"/>
  <c r="V244" i="39"/>
  <c r="X234" i="39"/>
  <c r="W234" i="39"/>
  <c r="V234" i="39"/>
  <c r="X224" i="39"/>
  <c r="W224" i="39"/>
  <c r="V224" i="39"/>
  <c r="X214" i="39"/>
  <c r="W214" i="39"/>
  <c r="V214" i="39"/>
  <c r="X204" i="39"/>
  <c r="W204" i="39"/>
  <c r="V204" i="39"/>
  <c r="X194" i="39"/>
  <c r="W194" i="39"/>
  <c r="V194" i="39"/>
  <c r="X184" i="39"/>
  <c r="W184" i="39"/>
  <c r="V184" i="39"/>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T73" i="42"/>
  <c r="S83" i="34"/>
  <c r="S73" i="42" s="1"/>
  <c r="P83" i="34"/>
  <c r="P73" i="42" s="1"/>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3" i="39"/>
  <c r="E4" i="41" s="1"/>
  <c r="E5" i="41" s="1"/>
  <c r="E15" i="39"/>
  <c r="E17" i="39"/>
  <c r="E8" i="41" s="1"/>
  <c r="E9" i="41" s="1"/>
  <c r="E19" i="39"/>
  <c r="E21" i="39"/>
  <c r="E12" i="41" s="1"/>
  <c r="E13" i="41" s="1"/>
  <c r="E23" i="39"/>
  <c r="E25" i="39"/>
  <c r="E16" i="41" s="1"/>
  <c r="E17" i="41" s="1"/>
  <c r="E27" i="39"/>
  <c r="E29" i="39"/>
  <c r="E20" i="41" s="1"/>
  <c r="E21" i="41" s="1"/>
  <c r="E31" i="39"/>
  <c r="E33" i="39"/>
  <c r="E24" i="41" s="1"/>
  <c r="E25" i="41" s="1"/>
  <c r="E35" i="39"/>
  <c r="E37" i="39"/>
  <c r="E28" i="41" s="1"/>
  <c r="E29" i="41" s="1"/>
  <c r="E39" i="39"/>
  <c r="E41" i="39"/>
  <c r="E32" i="41" s="1"/>
  <c r="E33" i="41" s="1"/>
  <c r="E43" i="39"/>
  <c r="E45" i="39"/>
  <c r="E36" i="41" s="1"/>
  <c r="E37" i="41" s="1"/>
  <c r="E47" i="39"/>
  <c r="E49" i="39"/>
  <c r="E40" i="41" s="1"/>
  <c r="E41" i="41" s="1"/>
  <c r="E51" i="39"/>
  <c r="E53" i="39"/>
  <c r="E44" i="41" s="1"/>
  <c r="E45" i="41" s="1"/>
  <c r="E55" i="39"/>
  <c r="E57" i="39"/>
  <c r="E48" i="41" s="1"/>
  <c r="E49" i="41" s="1"/>
  <c r="E59" i="39"/>
  <c r="E61" i="39"/>
  <c r="E52" i="41" s="1"/>
  <c r="E53" i="41" s="1"/>
  <c r="E63" i="39"/>
  <c r="E65" i="39"/>
  <c r="E56" i="41" s="1"/>
  <c r="E57" i="41" s="1"/>
  <c r="E67" i="39"/>
  <c r="E69" i="39"/>
  <c r="E60" i="41" s="1"/>
  <c r="E61" i="41" s="1"/>
  <c r="E71" i="39"/>
  <c r="E73" i="39"/>
  <c r="E64" i="41" s="1"/>
  <c r="E65" i="41" s="1"/>
  <c r="E75" i="39"/>
  <c r="E77" i="39"/>
  <c r="E68" i="41" s="1"/>
  <c r="E69" i="41" s="1"/>
  <c r="E79" i="39"/>
  <c r="E81" i="39"/>
  <c r="E72" i="41" s="1"/>
  <c r="E73" i="41" s="1"/>
  <c r="E83" i="39"/>
  <c r="E85" i="39"/>
  <c r="E76" i="41" s="1"/>
  <c r="E77" i="41" s="1"/>
  <c r="E87" i="39"/>
  <c r="E89" i="39"/>
  <c r="E80" i="41" s="1"/>
  <c r="E81" i="41" s="1"/>
  <c r="E91" i="39"/>
  <c r="E93" i="39"/>
  <c r="E84" i="41" s="1"/>
  <c r="E85" i="41" s="1"/>
  <c r="E95" i="39"/>
  <c r="E97" i="39"/>
  <c r="E88" i="41" s="1"/>
  <c r="E89" i="41" s="1"/>
  <c r="E99" i="39"/>
  <c r="E101" i="39"/>
  <c r="E92" i="41" s="1"/>
  <c r="E93" i="41" s="1"/>
  <c r="E103" i="39"/>
  <c r="E105" i="39"/>
  <c r="E96" i="41" s="1"/>
  <c r="E97" i="41" s="1"/>
  <c r="E107" i="39"/>
  <c r="E109" i="39"/>
  <c r="E100" i="41" s="1"/>
  <c r="E101" i="41" s="1"/>
  <c r="E111" i="39"/>
  <c r="E113" i="39"/>
  <c r="E104" i="41" s="1"/>
  <c r="E105" i="41" s="1"/>
  <c r="E115" i="39"/>
  <c r="E117" i="39"/>
  <c r="E108" i="41" s="1"/>
  <c r="E109" i="41" s="1"/>
  <c r="E119" i="39"/>
  <c r="E121" i="39"/>
  <c r="E112" i="41" s="1"/>
  <c r="E113" i="41" s="1"/>
  <c r="E123" i="39"/>
  <c r="E125" i="39"/>
  <c r="E116" i="41" s="1"/>
  <c r="E117" i="41" s="1"/>
  <c r="E127" i="39"/>
  <c r="E129" i="39"/>
  <c r="E120" i="41" s="1"/>
  <c r="E121" i="41" s="1"/>
  <c r="C15" i="39"/>
  <c r="C11" i="39"/>
  <c r="C2" i="41" s="1"/>
  <c r="C3" i="41" s="1"/>
  <c r="U267"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61" i="39"/>
  <c r="C52" i="41" s="1"/>
  <c r="C53" i="41" s="1"/>
  <c r="C59" i="39"/>
  <c r="C57" i="39"/>
  <c r="C48" i="41" s="1"/>
  <c r="C49" i="41" s="1"/>
  <c r="C55" i="39"/>
  <c r="C53" i="39"/>
  <c r="C44" i="41" s="1"/>
  <c r="C45" i="41" s="1"/>
  <c r="C51" i="39"/>
  <c r="C49" i="39"/>
  <c r="C40" i="41" s="1"/>
  <c r="C41" i="41" s="1"/>
  <c r="C47" i="39"/>
  <c r="C45" i="39"/>
  <c r="C36" i="41" s="1"/>
  <c r="C37" i="41" s="1"/>
  <c r="C43" i="39"/>
  <c r="C41" i="39"/>
  <c r="C32" i="41" s="1"/>
  <c r="C33" i="41" s="1"/>
  <c r="C39" i="39"/>
  <c r="C37" i="39"/>
  <c r="C28" i="41" s="1"/>
  <c r="C29" i="41" s="1"/>
  <c r="C35" i="39"/>
  <c r="C33" i="39"/>
  <c r="C24" i="41" s="1"/>
  <c r="C25" i="41" s="1"/>
  <c r="C31" i="39"/>
  <c r="C29" i="39"/>
  <c r="C20" i="41" s="1"/>
  <c r="C21" i="41" s="1"/>
  <c r="C27" i="39"/>
  <c r="C25" i="39"/>
  <c r="C16" i="41" s="1"/>
  <c r="C17" i="41" s="1"/>
  <c r="C23" i="39"/>
  <c r="C21" i="39"/>
  <c r="C12" i="41" s="1"/>
  <c r="C13" i="41" s="1"/>
  <c r="C19" i="39"/>
  <c r="C17" i="39"/>
  <c r="C8" i="41" s="1"/>
  <c r="C9" i="41" s="1"/>
  <c r="C13" i="39"/>
  <c r="A1" i="29"/>
  <c r="A1" i="31"/>
  <c r="A1" i="2"/>
  <c r="A1" i="35"/>
  <c r="P76" i="34"/>
  <c r="P66" i="42" s="1"/>
  <c r="P75" i="34"/>
  <c r="P65" i="42" s="1"/>
  <c r="S76" i="34"/>
  <c r="S66" i="42" s="1"/>
  <c r="T66" i="42"/>
  <c r="O140" i="34"/>
  <c r="O139" i="34"/>
  <c r="P139" i="34" s="1"/>
  <c r="T139" i="34" s="1"/>
  <c r="O137" i="34"/>
  <c r="P137" i="34" s="1"/>
  <c r="O136" i="34"/>
  <c r="O134" i="34"/>
  <c r="O133" i="34"/>
  <c r="O131" i="34"/>
  <c r="O93" i="42" s="1"/>
  <c r="O130" i="34"/>
  <c r="O128" i="34"/>
  <c r="P128" i="34" s="1"/>
  <c r="P91" i="42" s="1"/>
  <c r="O127" i="34"/>
  <c r="O125" i="34"/>
  <c r="P125" i="34" s="1"/>
  <c r="P89" i="42" s="1"/>
  <c r="O124" i="34"/>
  <c r="O122" i="34"/>
  <c r="O87" i="42" s="1"/>
  <c r="O121" i="34"/>
  <c r="O119" i="34"/>
  <c r="O85" i="42" s="1"/>
  <c r="O118" i="34"/>
  <c r="O116" i="34"/>
  <c r="O83" i="42" s="1"/>
  <c r="O113" i="34"/>
  <c r="P113" i="34" s="1"/>
  <c r="O112" i="34"/>
  <c r="P112" i="34" s="1"/>
  <c r="AC164" i="39"/>
  <c r="AC143" i="41" s="1"/>
  <c r="V164" i="39"/>
  <c r="W164" i="39"/>
  <c r="W143" i="41" s="1"/>
  <c r="X164" i="39"/>
  <c r="X144" i="41" s="1"/>
  <c r="E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O281" i="39"/>
  <c r="N281" i="39"/>
  <c r="M281" i="39"/>
  <c r="B162" i="41"/>
  <c r="A162" i="41"/>
  <c r="B161" i="41"/>
  <c r="A161" i="41"/>
  <c r="B160" i="41"/>
  <c r="A160" i="41"/>
  <c r="B159" i="41"/>
  <c r="A159" i="41"/>
  <c r="B158" i="41"/>
  <c r="A158" i="41"/>
  <c r="B157" i="41"/>
  <c r="A157" i="41"/>
  <c r="B156" i="41"/>
  <c r="A156" i="41"/>
  <c r="B155" i="41"/>
  <c r="A155" i="41"/>
  <c r="B154" i="41"/>
  <c r="A154" i="41"/>
  <c r="B153" i="41"/>
  <c r="A153" i="41"/>
  <c r="U255" i="39"/>
  <c r="T255" i="39"/>
  <c r="T162" i="41" s="1"/>
  <c r="L255" i="39"/>
  <c r="K255" i="39"/>
  <c r="K162" i="41" s="1"/>
  <c r="J255" i="39"/>
  <c r="J162" i="41" s="1"/>
  <c r="H255" i="39"/>
  <c r="S255" i="39" s="1"/>
  <c r="S162" i="41" s="1"/>
  <c r="AD254" i="39"/>
  <c r="AD162" i="41" s="1"/>
  <c r="AC254" i="39"/>
  <c r="AC161" i="41" s="1"/>
  <c r="AB254" i="39"/>
  <c r="AB162" i="41" s="1"/>
  <c r="AA254" i="39"/>
  <c r="AA162" i="41" s="1"/>
  <c r="Z254" i="39"/>
  <c r="Z162" i="41" s="1"/>
  <c r="Y254" i="39"/>
  <c r="Y161" i="41" s="1"/>
  <c r="U254" i="39"/>
  <c r="U161" i="41" s="1"/>
  <c r="T254" i="39"/>
  <c r="T161" i="41" s="1"/>
  <c r="O254" i="39"/>
  <c r="N254" i="39"/>
  <c r="N161" i="41" s="1"/>
  <c r="M254" i="39"/>
  <c r="M161" i="41" s="1"/>
  <c r="L254" i="39"/>
  <c r="L161" i="41" s="1"/>
  <c r="K254" i="39"/>
  <c r="J254" i="39"/>
  <c r="J161" i="41" s="1"/>
  <c r="I254" i="39"/>
  <c r="H254" i="39"/>
  <c r="H161" i="41" s="1"/>
  <c r="C254" i="39"/>
  <c r="B254" i="39"/>
  <c r="P252" i="39"/>
  <c r="Q251" i="39"/>
  <c r="P251" i="39"/>
  <c r="C251" i="39"/>
  <c r="B251" i="39"/>
  <c r="P249" i="39"/>
  <c r="Q248" i="39"/>
  <c r="P248" i="39"/>
  <c r="P266" i="39"/>
  <c r="Q266" i="39"/>
  <c r="Q168" i="41" s="1"/>
  <c r="T245" i="39"/>
  <c r="T160" i="41" s="1"/>
  <c r="L245" i="39"/>
  <c r="L160" i="41" s="1"/>
  <c r="K245" i="39"/>
  <c r="K160" i="41" s="1"/>
  <c r="J245" i="39"/>
  <c r="J160" i="41" s="1"/>
  <c r="H245" i="39"/>
  <c r="AD244" i="39"/>
  <c r="AD159" i="41" s="1"/>
  <c r="AC244" i="39"/>
  <c r="AC160" i="41" s="1"/>
  <c r="AB244" i="39"/>
  <c r="AB159" i="41" s="1"/>
  <c r="AA244" i="39"/>
  <c r="Z244" i="39"/>
  <c r="Z160" i="41" s="1"/>
  <c r="Y244" i="39"/>
  <c r="Y160" i="41" s="1"/>
  <c r="U244" i="39"/>
  <c r="U160" i="41" s="1"/>
  <c r="T244" i="39"/>
  <c r="T159" i="41" s="1"/>
  <c r="O244" i="39"/>
  <c r="O159" i="41" s="1"/>
  <c r="N244" i="39"/>
  <c r="N159" i="41" s="1"/>
  <c r="M244" i="39"/>
  <c r="M159" i="41" s="1"/>
  <c r="L244" i="39"/>
  <c r="K244" i="39"/>
  <c r="K159" i="41" s="1"/>
  <c r="J244" i="39"/>
  <c r="J159" i="41" s="1"/>
  <c r="I244" i="39"/>
  <c r="I159" i="41" s="1"/>
  <c r="H244" i="39"/>
  <c r="C244" i="39"/>
  <c r="C159" i="41" s="1"/>
  <c r="B244" i="39"/>
  <c r="P242" i="39"/>
  <c r="Q241" i="39"/>
  <c r="P241" i="39"/>
  <c r="C241" i="39"/>
  <c r="B241" i="39"/>
  <c r="P239" i="39"/>
  <c r="Q238" i="39"/>
  <c r="P238" i="39"/>
  <c r="T235" i="39"/>
  <c r="T158" i="41" s="1"/>
  <c r="L235" i="39"/>
  <c r="K235" i="39"/>
  <c r="K158" i="41" s="1"/>
  <c r="J235" i="39"/>
  <c r="J158" i="41" s="1"/>
  <c r="H235" i="39"/>
  <c r="R235" i="39" s="1"/>
  <c r="R158" i="41" s="1"/>
  <c r="AD234" i="39"/>
  <c r="AC234" i="39"/>
  <c r="AC157" i="41" s="1"/>
  <c r="AB234" i="39"/>
  <c r="AB157" i="41" s="1"/>
  <c r="AA234" i="39"/>
  <c r="AA158" i="41" s="1"/>
  <c r="Z234" i="39"/>
  <c r="Y234" i="39"/>
  <c r="U234" i="39"/>
  <c r="U158" i="41" s="1"/>
  <c r="T234" i="39"/>
  <c r="T157" i="41" s="1"/>
  <c r="O234" i="39"/>
  <c r="N234" i="39"/>
  <c r="N157" i="41" s="1"/>
  <c r="M234" i="39"/>
  <c r="M157" i="41" s="1"/>
  <c r="L234" i="39"/>
  <c r="L157" i="41" s="1"/>
  <c r="K234" i="39"/>
  <c r="J234" i="39"/>
  <c r="J157" i="41" s="1"/>
  <c r="I234" i="39"/>
  <c r="I157" i="41" s="1"/>
  <c r="H234" i="39"/>
  <c r="H157" i="41" s="1"/>
  <c r="C234" i="39"/>
  <c r="B234" i="39"/>
  <c r="P232" i="39"/>
  <c r="Q231" i="39"/>
  <c r="P231" i="39"/>
  <c r="C231" i="39"/>
  <c r="B231" i="39"/>
  <c r="P229" i="39"/>
  <c r="Q228" i="39"/>
  <c r="P228" i="39"/>
  <c r="T225" i="39"/>
  <c r="T156" i="41" s="1"/>
  <c r="L225" i="39"/>
  <c r="L156" i="41" s="1"/>
  <c r="K225" i="39"/>
  <c r="K156" i="41" s="1"/>
  <c r="J225" i="39"/>
  <c r="J156" i="41" s="1"/>
  <c r="H225" i="39"/>
  <c r="S225" i="39" s="1"/>
  <c r="S156" i="41" s="1"/>
  <c r="AD224" i="39"/>
  <c r="AD155" i="41" s="1"/>
  <c r="AC224" i="39"/>
  <c r="AB224" i="39"/>
  <c r="AB155" i="41" s="1"/>
  <c r="AA224" i="39"/>
  <c r="AA155" i="41" s="1"/>
  <c r="Z224" i="39"/>
  <c r="Z155" i="41" s="1"/>
  <c r="Y224" i="39"/>
  <c r="Y155" i="41" s="1"/>
  <c r="U224" i="39"/>
  <c r="U155" i="41" s="1"/>
  <c r="T224" i="39"/>
  <c r="T155" i="41" s="1"/>
  <c r="O224" i="39"/>
  <c r="O155" i="41" s="1"/>
  <c r="N224" i="39"/>
  <c r="M224" i="39"/>
  <c r="M155" i="41" s="1"/>
  <c r="L224" i="39"/>
  <c r="L155" i="41" s="1"/>
  <c r="K224" i="39"/>
  <c r="K155" i="41" s="1"/>
  <c r="J224" i="39"/>
  <c r="J155" i="41" s="1"/>
  <c r="I224" i="39"/>
  <c r="I155" i="41" s="1"/>
  <c r="H224" i="39"/>
  <c r="H155" i="41" s="1"/>
  <c r="C224" i="39"/>
  <c r="C155" i="41" s="1"/>
  <c r="B224" i="39"/>
  <c r="P222" i="39"/>
  <c r="Q221" i="39"/>
  <c r="P221" i="39"/>
  <c r="C221" i="39"/>
  <c r="B221" i="39"/>
  <c r="P219" i="39"/>
  <c r="Q218" i="39"/>
  <c r="P218" i="39"/>
  <c r="T215" i="39"/>
  <c r="T154" i="41" s="1"/>
  <c r="L215" i="39"/>
  <c r="L154" i="41" s="1"/>
  <c r="K215" i="39"/>
  <c r="K154" i="41" s="1"/>
  <c r="J215" i="39"/>
  <c r="J154" i="41" s="1"/>
  <c r="H215" i="39"/>
  <c r="R215" i="39" s="1"/>
  <c r="R154" i="41" s="1"/>
  <c r="AD214" i="39"/>
  <c r="AD154" i="41" s="1"/>
  <c r="AC214" i="39"/>
  <c r="AB214" i="39"/>
  <c r="AA214" i="39"/>
  <c r="AA153" i="41" s="1"/>
  <c r="Z214" i="39"/>
  <c r="Z154" i="41" s="1"/>
  <c r="Y214" i="39"/>
  <c r="U214" i="39"/>
  <c r="U153" i="41" s="1"/>
  <c r="T214" i="39"/>
  <c r="T153" i="41" s="1"/>
  <c r="O214" i="39"/>
  <c r="O153" i="41" s="1"/>
  <c r="N214" i="39"/>
  <c r="N153" i="41" s="1"/>
  <c r="M214" i="39"/>
  <c r="L214" i="39"/>
  <c r="L153" i="41" s="1"/>
  <c r="K214" i="39"/>
  <c r="K153" i="41" s="1"/>
  <c r="J214" i="39"/>
  <c r="J153" i="41" s="1"/>
  <c r="I214" i="39"/>
  <c r="H214" i="39"/>
  <c r="H153" i="41" s="1"/>
  <c r="C214" i="39"/>
  <c r="C153" i="41" s="1"/>
  <c r="B214" i="39"/>
  <c r="P212" i="39"/>
  <c r="Q211" i="39"/>
  <c r="P211" i="39"/>
  <c r="C211" i="39"/>
  <c r="B211" i="39"/>
  <c r="P209" i="39"/>
  <c r="Q208" i="39"/>
  <c r="P208"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266" i="39"/>
  <c r="R168" i="41" s="1"/>
  <c r="S266" i="39"/>
  <c r="S168" i="41" s="1"/>
  <c r="T168" i="41"/>
  <c r="AB156" i="41"/>
  <c r="U154" i="41"/>
  <c r="Z153" i="41"/>
  <c r="AD153" i="41"/>
  <c r="AA156" i="41"/>
  <c r="U157" i="41"/>
  <c r="AB158" i="41"/>
  <c r="Y159" i="41"/>
  <c r="AC159" i="41"/>
  <c r="U162" i="41"/>
  <c r="AB161" i="41"/>
  <c r="AD161" i="41"/>
  <c r="P168" i="41"/>
  <c r="C154" i="41"/>
  <c r="R225" i="39"/>
  <c r="R156" i="41" s="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O95" i="42"/>
  <c r="Q95" i="42"/>
  <c r="R95" i="42"/>
  <c r="G95" i="42"/>
  <c r="G94" i="42"/>
  <c r="E94" i="42"/>
  <c r="F94" i="42"/>
  <c r="E95" i="42"/>
  <c r="F95" i="42"/>
  <c r="D95" i="42"/>
  <c r="D94" i="42"/>
  <c r="C95" i="42"/>
  <c r="C94" i="42"/>
  <c r="U93" i="42"/>
  <c r="U92" i="42"/>
  <c r="H92" i="42"/>
  <c r="I92" i="42"/>
  <c r="J92" i="42"/>
  <c r="K92" i="42"/>
  <c r="L92" i="42"/>
  <c r="M92" i="42"/>
  <c r="N92" i="42"/>
  <c r="O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140" i="34"/>
  <c r="S99" i="42" s="1"/>
  <c r="T98" i="42"/>
  <c r="S139" i="34"/>
  <c r="S98" i="42" s="1"/>
  <c r="O98" i="42"/>
  <c r="T97" i="42"/>
  <c r="S137" i="34"/>
  <c r="S97" i="42" s="1"/>
  <c r="T96" i="42"/>
  <c r="S136" i="34"/>
  <c r="S96" i="42" s="1"/>
  <c r="P136" i="34"/>
  <c r="T95" i="42"/>
  <c r="S134" i="34"/>
  <c r="S95" i="42" s="1"/>
  <c r="P134" i="34"/>
  <c r="P95" i="42" s="1"/>
  <c r="T94" i="42"/>
  <c r="S133" i="34"/>
  <c r="S94" i="42" s="1"/>
  <c r="T93" i="42"/>
  <c r="S131" i="34"/>
  <c r="S93" i="42" s="1"/>
  <c r="T92" i="42"/>
  <c r="S130" i="34"/>
  <c r="S92" i="42" s="1"/>
  <c r="P130" i="34"/>
  <c r="P96" i="42"/>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205" i="39"/>
  <c r="T152" i="41" s="1"/>
  <c r="L205" i="39"/>
  <c r="L152" i="41" s="1"/>
  <c r="K205" i="39"/>
  <c r="J205" i="39"/>
  <c r="J152" i="41" s="1"/>
  <c r="H205" i="39"/>
  <c r="AD204" i="39"/>
  <c r="AD152" i="41" s="1"/>
  <c r="AC204" i="39"/>
  <c r="AC152" i="41" s="1"/>
  <c r="AB204" i="39"/>
  <c r="AB152" i="41" s="1"/>
  <c r="AA204" i="39"/>
  <c r="Z204" i="39"/>
  <c r="Z152" i="41" s="1"/>
  <c r="Y204" i="39"/>
  <c r="Y152" i="41" s="1"/>
  <c r="U204" i="39"/>
  <c r="U151" i="41" s="1"/>
  <c r="T204" i="39"/>
  <c r="T151" i="41" s="1"/>
  <c r="O204" i="39"/>
  <c r="O151" i="41" s="1"/>
  <c r="N204" i="39"/>
  <c r="M204" i="39"/>
  <c r="M151" i="41" s="1"/>
  <c r="L204" i="39"/>
  <c r="L151" i="41" s="1"/>
  <c r="K204" i="39"/>
  <c r="J204" i="39"/>
  <c r="J151" i="41" s="1"/>
  <c r="I204" i="39"/>
  <c r="I151" i="41" s="1"/>
  <c r="H204" i="39"/>
  <c r="C204" i="39"/>
  <c r="C151" i="41" s="1"/>
  <c r="B204" i="39"/>
  <c r="P202" i="39"/>
  <c r="Q201" i="39"/>
  <c r="P201" i="39"/>
  <c r="C201" i="39"/>
  <c r="B201" i="39"/>
  <c r="P199" i="39"/>
  <c r="Q198" i="39"/>
  <c r="P198" i="39"/>
  <c r="T195" i="39"/>
  <c r="T150" i="41" s="1"/>
  <c r="L195" i="39"/>
  <c r="L150" i="41" s="1"/>
  <c r="K195" i="39"/>
  <c r="J195" i="39"/>
  <c r="J150" i="41" s="1"/>
  <c r="H195" i="39"/>
  <c r="AD194" i="39"/>
  <c r="AC194" i="39"/>
  <c r="AC150" i="41" s="1"/>
  <c r="AB194" i="39"/>
  <c r="AA194" i="39"/>
  <c r="AA150" i="41" s="1"/>
  <c r="Z194" i="39"/>
  <c r="Y194" i="39"/>
  <c r="Y149" i="41" s="1"/>
  <c r="U194" i="39"/>
  <c r="U150" i="41" s="1"/>
  <c r="T194" i="39"/>
  <c r="T149" i="41" s="1"/>
  <c r="O194" i="39"/>
  <c r="O149" i="41" s="1"/>
  <c r="N194" i="39"/>
  <c r="N149" i="41" s="1"/>
  <c r="M194" i="39"/>
  <c r="M149" i="41" s="1"/>
  <c r="L194" i="39"/>
  <c r="L149" i="41" s="1"/>
  <c r="K194" i="39"/>
  <c r="K149" i="41" s="1"/>
  <c r="J194" i="39"/>
  <c r="J149" i="41" s="1"/>
  <c r="I194" i="39"/>
  <c r="I149" i="41" s="1"/>
  <c r="H194" i="39"/>
  <c r="H149" i="41" s="1"/>
  <c r="C194" i="39"/>
  <c r="C149" i="41" s="1"/>
  <c r="B194" i="39"/>
  <c r="P192" i="39"/>
  <c r="Q191" i="39"/>
  <c r="P191" i="39"/>
  <c r="C191" i="39"/>
  <c r="B191" i="39"/>
  <c r="P189" i="39"/>
  <c r="Q188" i="39"/>
  <c r="P188" i="39"/>
  <c r="H185" i="39"/>
  <c r="H148" i="41" s="1"/>
  <c r="AC184" i="39"/>
  <c r="AC147" i="41" s="1"/>
  <c r="O184" i="39"/>
  <c r="O147" i="41" s="1"/>
  <c r="N184" i="39"/>
  <c r="M184" i="39"/>
  <c r="M147" i="41" s="1"/>
  <c r="L184" i="39"/>
  <c r="L147" i="41" s="1"/>
  <c r="K184" i="39"/>
  <c r="K147" i="41" s="1"/>
  <c r="J184" i="39"/>
  <c r="J147" i="41" s="1"/>
  <c r="I184" i="39"/>
  <c r="H184" i="39"/>
  <c r="C184" i="39"/>
  <c r="B184" i="39"/>
  <c r="Q181" i="39"/>
  <c r="P181" i="39"/>
  <c r="C181" i="39"/>
  <c r="B181" i="39"/>
  <c r="Q178" i="39"/>
  <c r="P178" i="39"/>
  <c r="AC174" i="39"/>
  <c r="W174" i="39"/>
  <c r="W145" i="41" s="1"/>
  <c r="X174" i="39"/>
  <c r="V174" i="39"/>
  <c r="V146" i="41" s="1"/>
  <c r="O174" i="39"/>
  <c r="O145" i="41" s="1"/>
  <c r="N174" i="39"/>
  <c r="M174" i="39"/>
  <c r="M145" i="41" s="1"/>
  <c r="L174" i="39"/>
  <c r="L145" i="41" s="1"/>
  <c r="K174" i="39"/>
  <c r="J174" i="39"/>
  <c r="J145" i="41" s="1"/>
  <c r="I174" i="39"/>
  <c r="I145" i="41" s="1"/>
  <c r="H175" i="39"/>
  <c r="H174" i="39"/>
  <c r="L175" i="39"/>
  <c r="J175" i="39"/>
  <c r="J146" i="41" s="1"/>
  <c r="P168" i="39"/>
  <c r="C174" i="39"/>
  <c r="C171" i="39"/>
  <c r="B174" i="39"/>
  <c r="B171" i="39"/>
  <c r="Q171" i="39"/>
  <c r="P171" i="39"/>
  <c r="Q168" i="39"/>
  <c r="J164" i="39"/>
  <c r="J143" i="41" s="1"/>
  <c r="I164" i="39"/>
  <c r="H164" i="39"/>
  <c r="H143" i="41" s="1"/>
  <c r="H165" i="39"/>
  <c r="R165" i="39" s="1"/>
  <c r="R144" i="41" s="1"/>
  <c r="K165" i="39"/>
  <c r="L165" i="39"/>
  <c r="L144" i="41" s="1"/>
  <c r="J165" i="39"/>
  <c r="J144" i="41" s="1"/>
  <c r="O164" i="39"/>
  <c r="O143" i="41" s="1"/>
  <c r="K164" i="39"/>
  <c r="L164" i="39"/>
  <c r="L143" i="41" s="1"/>
  <c r="M164" i="39"/>
  <c r="M143" i="41" s="1"/>
  <c r="N164" i="39"/>
  <c r="AC148" i="41"/>
  <c r="U152" i="41"/>
  <c r="L185" i="39"/>
  <c r="J185" i="39"/>
  <c r="J148" i="41" s="1"/>
  <c r="Z184" i="39"/>
  <c r="P179" i="39"/>
  <c r="P182" i="39"/>
  <c r="Y184" i="39"/>
  <c r="Y148" i="41" s="1"/>
  <c r="P169" i="39"/>
  <c r="P172" i="39"/>
  <c r="AA184" i="39"/>
  <c r="AA148" i="41" s="1"/>
  <c r="AA174" i="39"/>
  <c r="T184" i="39"/>
  <c r="T147" i="41" s="1"/>
  <c r="K185" i="39"/>
  <c r="K148" i="41" s="1"/>
  <c r="K175" i="39"/>
  <c r="K146" i="41" s="1"/>
  <c r="T174" i="39"/>
  <c r="T145" i="41" s="1"/>
  <c r="T185" i="39"/>
  <c r="T148" i="41" s="1"/>
  <c r="C164" i="39"/>
  <c r="C143" i="41" s="1"/>
  <c r="B164" i="39"/>
  <c r="P159" i="39"/>
  <c r="Q158" i="39"/>
  <c r="P158" i="39"/>
  <c r="T175" i="39"/>
  <c r="T146" i="41" s="1"/>
  <c r="AA164" i="39"/>
  <c r="AA144" i="41" s="1"/>
  <c r="U184" i="39"/>
  <c r="C161" i="39"/>
  <c r="B161" i="39"/>
  <c r="U165" i="39"/>
  <c r="P162" i="39"/>
  <c r="Q161" i="39"/>
  <c r="P161" i="39"/>
  <c r="U174" i="39"/>
  <c r="U146" i="41" s="1"/>
  <c r="T164" i="39"/>
  <c r="T143" i="41" s="1"/>
  <c r="AB184" i="39"/>
  <c r="AB147" i="41" s="1"/>
  <c r="T165" i="39"/>
  <c r="T144" i="41" s="1"/>
  <c r="AA179" i="41"/>
  <c r="AA175" i="41"/>
  <c r="T179" i="41"/>
  <c r="T178" i="41"/>
  <c r="T177" i="41"/>
  <c r="T176" i="41"/>
  <c r="T175" i="41"/>
  <c r="T174" i="41"/>
  <c r="T173" i="41"/>
  <c r="T172" i="41"/>
  <c r="AA173" i="41"/>
  <c r="AA172" i="41"/>
  <c r="AA177" i="41"/>
  <c r="AA176" i="41"/>
  <c r="AA178" i="41"/>
  <c r="AB174" i="39"/>
  <c r="AB145" i="41" s="1"/>
  <c r="AD184" i="39"/>
  <c r="AD147" i="41" s="1"/>
  <c r="U164" i="39"/>
  <c r="U143" i="41" s="1"/>
  <c r="L151" i="39"/>
  <c r="K151" i="39"/>
  <c r="J151" i="39"/>
  <c r="H151" i="39"/>
  <c r="O150" i="39"/>
  <c r="O152" i="39" s="1"/>
  <c r="N150" i="39"/>
  <c r="M150" i="39"/>
  <c r="M152" i="39" s="1"/>
  <c r="L150" i="39"/>
  <c r="K150" i="39"/>
  <c r="J150" i="39"/>
  <c r="I150" i="39"/>
  <c r="I152" i="39" s="1"/>
  <c r="H150" i="39"/>
  <c r="AD148" i="41"/>
  <c r="AB146" i="41"/>
  <c r="AD174" i="39"/>
  <c r="AD145" i="41" s="1"/>
  <c r="U144" i="41"/>
  <c r="AB164" i="39"/>
  <c r="AB143" i="41" s="1"/>
  <c r="J30" i="35"/>
  <c r="J27" i="35"/>
  <c r="J24" i="35"/>
  <c r="J22" i="35"/>
  <c r="J18" i="35"/>
  <c r="J10" i="35"/>
  <c r="J29" i="35"/>
  <c r="L22" i="40" s="1"/>
  <c r="J28" i="35"/>
  <c r="J26" i="35"/>
  <c r="J25" i="35"/>
  <c r="J23" i="35"/>
  <c r="K22" i="35"/>
  <c r="AD164" i="39"/>
  <c r="S145" i="34"/>
  <c r="T145" i="34" s="1"/>
  <c r="S154" i="34"/>
  <c r="T154" i="34" s="1"/>
  <c r="S153" i="34"/>
  <c r="T153" i="34" s="1"/>
  <c r="S152" i="34"/>
  <c r="T152" i="34" s="1"/>
  <c r="S151" i="34"/>
  <c r="T151" i="34" s="1"/>
  <c r="S150" i="34"/>
  <c r="T150" i="34" s="1"/>
  <c r="S149" i="34"/>
  <c r="T149" i="34" s="1"/>
  <c r="S148" i="34"/>
  <c r="T148" i="34" s="1"/>
  <c r="S147" i="34"/>
  <c r="T147" i="34" s="1"/>
  <c r="S146" i="34"/>
  <c r="T146" i="34" s="1"/>
  <c r="S106" i="34"/>
  <c r="S107" i="34" s="1"/>
  <c r="AB139" i="39"/>
  <c r="AB137" i="39"/>
  <c r="AB128" i="41" s="1"/>
  <c r="AB129" i="41" s="1"/>
  <c r="AB135" i="39"/>
  <c r="AB131" i="39"/>
  <c r="AB122" i="41" s="1"/>
  <c r="AB123" i="41" s="1"/>
  <c r="AB129" i="39"/>
  <c r="AB127" i="39"/>
  <c r="AB118" i="41" s="1"/>
  <c r="AB119" i="41" s="1"/>
  <c r="AB125" i="39"/>
  <c r="AB123" i="39"/>
  <c r="AB121" i="39"/>
  <c r="AB112" i="41" s="1"/>
  <c r="AB113" i="41" s="1"/>
  <c r="AB119" i="39"/>
  <c r="AB110" i="41" s="1"/>
  <c r="AB111" i="41" s="1"/>
  <c r="AB117" i="39"/>
  <c r="AB108" i="41" s="1"/>
  <c r="AB109" i="41" s="1"/>
  <c r="AB115" i="39"/>
  <c r="AB106" i="41" s="1"/>
  <c r="AB107" i="41" s="1"/>
  <c r="AB113" i="39"/>
  <c r="AB111" i="39"/>
  <c r="AB102" i="41" s="1"/>
  <c r="AB103" i="41" s="1"/>
  <c r="AB109" i="39"/>
  <c r="AB107" i="39"/>
  <c r="AB98" i="41" s="1"/>
  <c r="AB99" i="41" s="1"/>
  <c r="AB105" i="39"/>
  <c r="AB103" i="39"/>
  <c r="AB94" i="41" s="1"/>
  <c r="AB95" i="41" s="1"/>
  <c r="AB101" i="39"/>
  <c r="AB99" i="39"/>
  <c r="AB90" i="41" s="1"/>
  <c r="AB91" i="41" s="1"/>
  <c r="AB97" i="39"/>
  <c r="AB95" i="39"/>
  <c r="AB86" i="41" s="1"/>
  <c r="AB87" i="41" s="1"/>
  <c r="AB93" i="39"/>
  <c r="AB91" i="39"/>
  <c r="AB82" i="41" s="1"/>
  <c r="AB83" i="41" s="1"/>
  <c r="AB89" i="39"/>
  <c r="AB87" i="39"/>
  <c r="AB78" i="41" s="1"/>
  <c r="AB79" i="41" s="1"/>
  <c r="AB79" i="39"/>
  <c r="AB70" i="41" s="1"/>
  <c r="AB71" i="41" s="1"/>
  <c r="AB278" i="39"/>
  <c r="AB178" i="41" s="1"/>
  <c r="AB276" i="39"/>
  <c r="AB274" i="39"/>
  <c r="AB272" i="39"/>
  <c r="AB174" i="41" s="1"/>
  <c r="AB270" i="39"/>
  <c r="AB173" i="41" s="1"/>
  <c r="W276" i="39"/>
  <c r="W280" i="39" s="1"/>
  <c r="W282" i="39" s="1"/>
  <c r="X276" i="39"/>
  <c r="X280" i="39" s="1"/>
  <c r="X282" i="39" s="1"/>
  <c r="V276" i="39"/>
  <c r="K277" i="39"/>
  <c r="K281" i="39" s="1"/>
  <c r="L277" i="39"/>
  <c r="L281" i="39" s="1"/>
  <c r="J277" i="39"/>
  <c r="J281" i="39" s="1"/>
  <c r="I276" i="39"/>
  <c r="I280" i="39" s="1"/>
  <c r="I282" i="39" s="1"/>
  <c r="J276" i="39"/>
  <c r="J280" i="39" s="1"/>
  <c r="J282" i="39" s="1"/>
  <c r="K276" i="39"/>
  <c r="K280" i="39" s="1"/>
  <c r="L276" i="39"/>
  <c r="L280" i="39" s="1"/>
  <c r="M276" i="39"/>
  <c r="M280" i="39" s="1"/>
  <c r="M282" i="39" s="1"/>
  <c r="N276" i="39"/>
  <c r="N280" i="39" s="1"/>
  <c r="N282" i="39" s="1"/>
  <c r="O276" i="39"/>
  <c r="O280" i="39" s="1"/>
  <c r="O282" i="39" s="1"/>
  <c r="H277" i="39"/>
  <c r="H281" i="39" s="1"/>
  <c r="H276" i="39"/>
  <c r="H280" i="39" s="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E114" i="41"/>
  <c r="E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E98" i="41"/>
  <c r="E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E82" i="41"/>
  <c r="E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E66" i="41"/>
  <c r="E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C54" i="41"/>
  <c r="C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E50" i="41"/>
  <c r="E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C38" i="41"/>
  <c r="C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E34" i="41"/>
  <c r="E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C22" i="41"/>
  <c r="C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5" i="40"/>
  <c r="F15" i="40"/>
  <c r="G15" i="40"/>
  <c r="H15" i="40"/>
  <c r="I15" i="40"/>
  <c r="J15" i="40"/>
  <c r="K15" i="40"/>
  <c r="N15" i="40"/>
  <c r="O15" i="40"/>
  <c r="P15"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D3" i="40"/>
  <c r="D4" i="40"/>
  <c r="D5" i="40"/>
  <c r="D6" i="40"/>
  <c r="D7" i="40"/>
  <c r="D8" i="40"/>
  <c r="D9" i="40"/>
  <c r="D10" i="40"/>
  <c r="D11" i="40"/>
  <c r="D15" i="40"/>
  <c r="D16" i="40"/>
  <c r="D17" i="40"/>
  <c r="D18" i="40"/>
  <c r="D19" i="40"/>
  <c r="D20" i="40"/>
  <c r="D21" i="40"/>
  <c r="D22" i="40"/>
  <c r="D23"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24" i="39"/>
  <c r="T115" i="41" s="1"/>
  <c r="S124" i="39"/>
  <c r="S115" i="41" s="1"/>
  <c r="R124" i="39"/>
  <c r="R115" i="41" s="1"/>
  <c r="P124" i="39"/>
  <c r="P115" i="41" s="1"/>
  <c r="AD123" i="39"/>
  <c r="AD114" i="41" s="1"/>
  <c r="AD115" i="41" s="1"/>
  <c r="AB114" i="41"/>
  <c r="AB115" i="41" s="1"/>
  <c r="AA123" i="39"/>
  <c r="AA114" i="41" s="1"/>
  <c r="AA115" i="41" s="1"/>
  <c r="Z123" i="39"/>
  <c r="Z114" i="41" s="1"/>
  <c r="Z115" i="41" s="1"/>
  <c r="Y123" i="39"/>
  <c r="Y114" i="41" s="1"/>
  <c r="Y115" i="41" s="1"/>
  <c r="U123" i="39"/>
  <c r="U114" i="41" s="1"/>
  <c r="U115" i="41" s="1"/>
  <c r="T123" i="39"/>
  <c r="T114" i="41" s="1"/>
  <c r="S123" i="39"/>
  <c r="S114" i="41" s="1"/>
  <c r="R123" i="39"/>
  <c r="R114" i="41" s="1"/>
  <c r="Q123" i="39"/>
  <c r="Q114" i="41" s="1"/>
  <c r="P123" i="39"/>
  <c r="P114" i="41" s="1"/>
  <c r="U122" i="39"/>
  <c r="T122" i="39"/>
  <c r="T113" i="41" s="1"/>
  <c r="S122" i="39"/>
  <c r="S113" i="41" s="1"/>
  <c r="R122" i="39"/>
  <c r="R113" i="41" s="1"/>
  <c r="P122" i="39"/>
  <c r="P113" i="41" s="1"/>
  <c r="AD121" i="39"/>
  <c r="AD112" i="41" s="1"/>
  <c r="AD113" i="41" s="1"/>
  <c r="AA121" i="39"/>
  <c r="AA112" i="41" s="1"/>
  <c r="AA113" i="41" s="1"/>
  <c r="Z121" i="39"/>
  <c r="Z112" i="41" s="1"/>
  <c r="Z113" i="41" s="1"/>
  <c r="Y121" i="39"/>
  <c r="Y112" i="41" s="1"/>
  <c r="Y113" i="41" s="1"/>
  <c r="U121" i="39"/>
  <c r="U112" i="41" s="1"/>
  <c r="U113" i="41" s="1"/>
  <c r="T121" i="39"/>
  <c r="T112" i="41" s="1"/>
  <c r="S121" i="39"/>
  <c r="S112" i="41" s="1"/>
  <c r="R121" i="39"/>
  <c r="R112" i="41" s="1"/>
  <c r="Q121" i="39"/>
  <c r="Q112" i="41" s="1"/>
  <c r="P121" i="39"/>
  <c r="P112" i="41" s="1"/>
  <c r="T120" i="39"/>
  <c r="T111" i="41" s="1"/>
  <c r="S120" i="39"/>
  <c r="S111" i="41" s="1"/>
  <c r="R120" i="39"/>
  <c r="R111" i="41" s="1"/>
  <c r="P120" i="39"/>
  <c r="P111" i="41" s="1"/>
  <c r="AD119" i="39"/>
  <c r="AD110" i="41" s="1"/>
  <c r="AD111" i="41" s="1"/>
  <c r="AA119" i="39"/>
  <c r="AA110" i="41" s="1"/>
  <c r="AA111" i="41" s="1"/>
  <c r="Z119" i="39"/>
  <c r="Z110" i="41" s="1"/>
  <c r="Z111" i="41" s="1"/>
  <c r="Y119" i="39"/>
  <c r="Y110" i="41" s="1"/>
  <c r="Y111" i="41" s="1"/>
  <c r="U119" i="39"/>
  <c r="U110" i="41" s="1"/>
  <c r="U111" i="41" s="1"/>
  <c r="T119" i="39"/>
  <c r="T110" i="41" s="1"/>
  <c r="S119" i="39"/>
  <c r="S110" i="41" s="1"/>
  <c r="R119" i="39"/>
  <c r="R110" i="41" s="1"/>
  <c r="Q119" i="39"/>
  <c r="Q110" i="41" s="1"/>
  <c r="P119" i="39"/>
  <c r="P110" i="41" s="1"/>
  <c r="U118" i="39"/>
  <c r="T118" i="39"/>
  <c r="T109" i="41" s="1"/>
  <c r="S118" i="39"/>
  <c r="S109" i="41" s="1"/>
  <c r="R118" i="39"/>
  <c r="R109" i="41" s="1"/>
  <c r="P118" i="39"/>
  <c r="P109" i="41" s="1"/>
  <c r="AD117" i="39"/>
  <c r="AD108" i="41" s="1"/>
  <c r="AD109" i="41" s="1"/>
  <c r="AA117" i="39"/>
  <c r="AA108" i="41" s="1"/>
  <c r="AA109" i="41" s="1"/>
  <c r="Z117" i="39"/>
  <c r="Z108" i="41" s="1"/>
  <c r="Z109" i="41" s="1"/>
  <c r="Y117" i="39"/>
  <c r="Y108" i="41" s="1"/>
  <c r="Y109" i="41" s="1"/>
  <c r="U117" i="39"/>
  <c r="T117" i="39"/>
  <c r="T108" i="41" s="1"/>
  <c r="S117" i="39"/>
  <c r="S108" i="41" s="1"/>
  <c r="R117" i="39"/>
  <c r="R108" i="41" s="1"/>
  <c r="Q117" i="39"/>
  <c r="Q108" i="41" s="1"/>
  <c r="P117" i="39"/>
  <c r="P108" i="41" s="1"/>
  <c r="T116" i="39"/>
  <c r="T107" i="41" s="1"/>
  <c r="S116" i="39"/>
  <c r="S107" i="41" s="1"/>
  <c r="R116" i="39"/>
  <c r="R107" i="41" s="1"/>
  <c r="P116" i="39"/>
  <c r="P107" i="41" s="1"/>
  <c r="AD115" i="39"/>
  <c r="AD106" i="41" s="1"/>
  <c r="AD107" i="41" s="1"/>
  <c r="AA115" i="39"/>
  <c r="AA106" i="41" s="1"/>
  <c r="AA107" i="41" s="1"/>
  <c r="Z115" i="39"/>
  <c r="Z106" i="41" s="1"/>
  <c r="Z107" i="41" s="1"/>
  <c r="Y115" i="39"/>
  <c r="Y106" i="41" s="1"/>
  <c r="Y107" i="41" s="1"/>
  <c r="U115" i="39"/>
  <c r="U106" i="41" s="1"/>
  <c r="U107" i="41" s="1"/>
  <c r="T115" i="39"/>
  <c r="T106" i="41" s="1"/>
  <c r="S115" i="39"/>
  <c r="S106" i="41" s="1"/>
  <c r="R115" i="39"/>
  <c r="R106" i="41" s="1"/>
  <c r="Q115" i="39"/>
  <c r="Q106" i="41" s="1"/>
  <c r="P115" i="39"/>
  <c r="P106" i="41" s="1"/>
  <c r="U58" i="39"/>
  <c r="T58" i="39"/>
  <c r="T49" i="41" s="1"/>
  <c r="S58" i="39"/>
  <c r="S49" i="41" s="1"/>
  <c r="R58" i="39"/>
  <c r="R49" i="41" s="1"/>
  <c r="P58" i="39"/>
  <c r="P49" i="41" s="1"/>
  <c r="Z57" i="39"/>
  <c r="Z48" i="41" s="1"/>
  <c r="Z49" i="41" s="1"/>
  <c r="Y57" i="39"/>
  <c r="Y48" i="41" s="1"/>
  <c r="Y49" i="41" s="1"/>
  <c r="Q57" i="39"/>
  <c r="Q48" i="41" s="1"/>
  <c r="P57" i="39"/>
  <c r="P48" i="41" s="1"/>
  <c r="T56" i="39"/>
  <c r="T47" i="41" s="1"/>
  <c r="S56" i="39"/>
  <c r="S47" i="41" s="1"/>
  <c r="R56" i="39"/>
  <c r="R47" i="41" s="1"/>
  <c r="P56" i="39"/>
  <c r="P47" i="41" s="1"/>
  <c r="Z55" i="39"/>
  <c r="Z46" i="41" s="1"/>
  <c r="Z47" i="41" s="1"/>
  <c r="Y55" i="39"/>
  <c r="Y46" i="41" s="1"/>
  <c r="Y47" i="41" s="1"/>
  <c r="Q55" i="39"/>
  <c r="Q46" i="41" s="1"/>
  <c r="P55" i="39"/>
  <c r="P46" i="41" s="1"/>
  <c r="U54" i="39"/>
  <c r="T54" i="39"/>
  <c r="T45" i="41" s="1"/>
  <c r="S54" i="39"/>
  <c r="S45" i="41" s="1"/>
  <c r="R54" i="39"/>
  <c r="R45" i="41" s="1"/>
  <c r="P54" i="39"/>
  <c r="P45" i="41" s="1"/>
  <c r="Z53" i="39"/>
  <c r="Z44" i="41" s="1"/>
  <c r="Z45" i="41" s="1"/>
  <c r="Y53" i="39"/>
  <c r="Y44" i="41" s="1"/>
  <c r="Y45" i="41" s="1"/>
  <c r="Q53" i="39"/>
  <c r="Q44" i="41" s="1"/>
  <c r="P53" i="39"/>
  <c r="P44" i="41" s="1"/>
  <c r="T52" i="39"/>
  <c r="T43" i="41" s="1"/>
  <c r="S52" i="39"/>
  <c r="S43" i="41" s="1"/>
  <c r="R52" i="39"/>
  <c r="R43" i="41" s="1"/>
  <c r="P52" i="39"/>
  <c r="P43" i="41" s="1"/>
  <c r="Z51" i="39"/>
  <c r="Z42" i="41" s="1"/>
  <c r="Z43" i="41" s="1"/>
  <c r="Y51" i="39"/>
  <c r="Y42" i="41" s="1"/>
  <c r="Y43" i="41" s="1"/>
  <c r="Q51" i="39"/>
  <c r="Q42" i="41" s="1"/>
  <c r="P51" i="39"/>
  <c r="P42" i="41" s="1"/>
  <c r="U50" i="39"/>
  <c r="T50" i="39"/>
  <c r="T41" i="41" s="1"/>
  <c r="S50" i="39"/>
  <c r="S41" i="41" s="1"/>
  <c r="R50" i="39"/>
  <c r="R41" i="41" s="1"/>
  <c r="P50" i="39"/>
  <c r="P41" i="41" s="1"/>
  <c r="Z49" i="39"/>
  <c r="Z40" i="41" s="1"/>
  <c r="Z41" i="41" s="1"/>
  <c r="Y49" i="39"/>
  <c r="Y40" i="41" s="1"/>
  <c r="Y41" i="41" s="1"/>
  <c r="Q49" i="39"/>
  <c r="Q40" i="41" s="1"/>
  <c r="P49" i="39"/>
  <c r="P40" i="41" s="1"/>
  <c r="T48" i="39"/>
  <c r="T39" i="41" s="1"/>
  <c r="S48" i="39"/>
  <c r="S39" i="41" s="1"/>
  <c r="R48" i="39"/>
  <c r="R39" i="41" s="1"/>
  <c r="P48" i="39"/>
  <c r="P39" i="41" s="1"/>
  <c r="Z47" i="39"/>
  <c r="Z38" i="41" s="1"/>
  <c r="Z39" i="41" s="1"/>
  <c r="Y47" i="39"/>
  <c r="Y38" i="41" s="1"/>
  <c r="Y39" i="41" s="1"/>
  <c r="Q47" i="39"/>
  <c r="Q38" i="41" s="1"/>
  <c r="P47" i="39"/>
  <c r="P38" i="41" s="1"/>
  <c r="U46" i="39"/>
  <c r="T46" i="39"/>
  <c r="T37" i="41" s="1"/>
  <c r="S46" i="39"/>
  <c r="S37" i="41" s="1"/>
  <c r="R46" i="39"/>
  <c r="R37" i="41" s="1"/>
  <c r="P46" i="39"/>
  <c r="P37" i="41" s="1"/>
  <c r="Z45" i="39"/>
  <c r="Z36" i="41" s="1"/>
  <c r="Z37" i="41" s="1"/>
  <c r="Y45" i="39"/>
  <c r="Y36" i="41" s="1"/>
  <c r="Y37" i="41" s="1"/>
  <c r="Q45" i="39"/>
  <c r="Q36" i="41" s="1"/>
  <c r="P45" i="39"/>
  <c r="P36" i="41" s="1"/>
  <c r="P44" i="39"/>
  <c r="P35" i="41" s="1"/>
  <c r="Z43" i="39"/>
  <c r="Z34" i="41" s="1"/>
  <c r="Z35" i="41" s="1"/>
  <c r="Y43" i="39"/>
  <c r="Y34" i="41" s="1"/>
  <c r="Y35" i="41" s="1"/>
  <c r="Q43" i="39"/>
  <c r="Q34" i="41" s="1"/>
  <c r="P43" i="39"/>
  <c r="P34" i="41" s="1"/>
  <c r="U42" i="39"/>
  <c r="P42" i="39"/>
  <c r="P33" i="41" s="1"/>
  <c r="Z41" i="39"/>
  <c r="Z32" i="41" s="1"/>
  <c r="Z33" i="41" s="1"/>
  <c r="Y41" i="39"/>
  <c r="Y32" i="41" s="1"/>
  <c r="Y33" i="41" s="1"/>
  <c r="Q41" i="39"/>
  <c r="Q32" i="41" s="1"/>
  <c r="P41" i="39"/>
  <c r="P32" i="41" s="1"/>
  <c r="P40" i="39"/>
  <c r="P31" i="41" s="1"/>
  <c r="Z39" i="39"/>
  <c r="Z30" i="41" s="1"/>
  <c r="Z31" i="41" s="1"/>
  <c r="Y39" i="39"/>
  <c r="Y30" i="41" s="1"/>
  <c r="Y31" i="41" s="1"/>
  <c r="Q39" i="39"/>
  <c r="Q30" i="41" s="1"/>
  <c r="P39" i="39"/>
  <c r="P30" i="41" s="1"/>
  <c r="U38" i="39"/>
  <c r="P38" i="39"/>
  <c r="P29" i="41" s="1"/>
  <c r="Z37" i="39"/>
  <c r="Z28" i="41" s="1"/>
  <c r="Z29" i="41" s="1"/>
  <c r="Y37" i="39"/>
  <c r="Y28" i="41" s="1"/>
  <c r="Y29" i="41" s="1"/>
  <c r="Q37" i="39"/>
  <c r="Q28" i="41" s="1"/>
  <c r="P37" i="39"/>
  <c r="P28" i="41" s="1"/>
  <c r="P36" i="39"/>
  <c r="P27" i="41" s="1"/>
  <c r="Z35" i="39"/>
  <c r="Z26" i="41" s="1"/>
  <c r="Z27" i="41" s="1"/>
  <c r="Y35" i="39"/>
  <c r="Y26" i="41" s="1"/>
  <c r="Y27" i="41" s="1"/>
  <c r="Q35" i="39"/>
  <c r="Q26" i="41" s="1"/>
  <c r="P35" i="39"/>
  <c r="P26" i="41" s="1"/>
  <c r="U34" i="39"/>
  <c r="P34" i="39"/>
  <c r="P25" i="41" s="1"/>
  <c r="Z33" i="39"/>
  <c r="Z24" i="41" s="1"/>
  <c r="Z25" i="41" s="1"/>
  <c r="Y33" i="39"/>
  <c r="Y24" i="41" s="1"/>
  <c r="Y25" i="41" s="1"/>
  <c r="Q33" i="39"/>
  <c r="Q24" i="41" s="1"/>
  <c r="P33" i="39"/>
  <c r="P24" i="41" s="1"/>
  <c r="P32" i="39"/>
  <c r="P23" i="41" s="1"/>
  <c r="Z31" i="39"/>
  <c r="Z22" i="41" s="1"/>
  <c r="Z23" i="41" s="1"/>
  <c r="Y31" i="39"/>
  <c r="Y22" i="41" s="1"/>
  <c r="Y23" i="41" s="1"/>
  <c r="Q31" i="39"/>
  <c r="Q22" i="41" s="1"/>
  <c r="P31" i="39"/>
  <c r="P22" i="41" s="1"/>
  <c r="U30" i="39"/>
  <c r="T30" i="39"/>
  <c r="T21" i="41" s="1"/>
  <c r="S30" i="39"/>
  <c r="S21" i="41" s="1"/>
  <c r="R30" i="39"/>
  <c r="R21" i="41" s="1"/>
  <c r="P30" i="39"/>
  <c r="P21" i="41" s="1"/>
  <c r="Z29" i="39"/>
  <c r="Z20" i="41" s="1"/>
  <c r="Z21" i="41" s="1"/>
  <c r="Y29" i="39"/>
  <c r="Y20" i="41" s="1"/>
  <c r="Y21" i="41" s="1"/>
  <c r="Q29" i="39"/>
  <c r="Q20" i="41" s="1"/>
  <c r="P29" i="39"/>
  <c r="P20" i="41" s="1"/>
  <c r="U88" i="39"/>
  <c r="T88" i="39"/>
  <c r="T79" i="41" s="1"/>
  <c r="S88" i="39"/>
  <c r="S79" i="41" s="1"/>
  <c r="R88" i="39"/>
  <c r="R79" i="41" s="1"/>
  <c r="P88" i="39"/>
  <c r="P79" i="41" s="1"/>
  <c r="AD87" i="39"/>
  <c r="AD78" i="41" s="1"/>
  <c r="AD79" i="41" s="1"/>
  <c r="AA87" i="39"/>
  <c r="AA78" i="41" s="1"/>
  <c r="AA79" i="41" s="1"/>
  <c r="Z87" i="39"/>
  <c r="Z78" i="41" s="1"/>
  <c r="Z79" i="41" s="1"/>
  <c r="Y87" i="39"/>
  <c r="Y78" i="41" s="1"/>
  <c r="Y79" i="41" s="1"/>
  <c r="U87" i="39"/>
  <c r="U78" i="41" s="1"/>
  <c r="U79" i="41" s="1"/>
  <c r="T87" i="39"/>
  <c r="T78" i="41" s="1"/>
  <c r="S87" i="39"/>
  <c r="S78" i="41" s="1"/>
  <c r="R87" i="39"/>
  <c r="R78" i="41" s="1"/>
  <c r="Q87" i="39"/>
  <c r="Q78" i="41" s="1"/>
  <c r="P87" i="39"/>
  <c r="P78" i="41" s="1"/>
  <c r="P86" i="39"/>
  <c r="P77" i="41" s="1"/>
  <c r="Z85" i="39"/>
  <c r="Z76" i="41" s="1"/>
  <c r="Z77" i="41" s="1"/>
  <c r="Y85" i="39"/>
  <c r="Y76" i="41" s="1"/>
  <c r="Y77" i="41" s="1"/>
  <c r="Q85" i="39"/>
  <c r="Q76" i="41" s="1"/>
  <c r="P85" i="39"/>
  <c r="P76" i="41" s="1"/>
  <c r="U84" i="39"/>
  <c r="T84" i="39"/>
  <c r="T75" i="41" s="1"/>
  <c r="S84" i="39"/>
  <c r="S75" i="41" s="1"/>
  <c r="R84" i="39"/>
  <c r="R75" i="41" s="1"/>
  <c r="P84" i="39"/>
  <c r="P75" i="41" s="1"/>
  <c r="Z83" i="39"/>
  <c r="Z74" i="41" s="1"/>
  <c r="Z75" i="41" s="1"/>
  <c r="Y83" i="39"/>
  <c r="Y74" i="41" s="1"/>
  <c r="Y75" i="41" s="1"/>
  <c r="Q83" i="39"/>
  <c r="Q74" i="41" s="1"/>
  <c r="P83" i="39"/>
  <c r="P74" i="41" s="1"/>
  <c r="T82" i="39"/>
  <c r="T73" i="41" s="1"/>
  <c r="S82" i="39"/>
  <c r="S73" i="41" s="1"/>
  <c r="R82" i="39"/>
  <c r="R73" i="41" s="1"/>
  <c r="P82" i="39"/>
  <c r="P73" i="41" s="1"/>
  <c r="Z81" i="39"/>
  <c r="Z72" i="41" s="1"/>
  <c r="Z73" i="41" s="1"/>
  <c r="Y81" i="39"/>
  <c r="Y72" i="41" s="1"/>
  <c r="Y73" i="41" s="1"/>
  <c r="Q81" i="39"/>
  <c r="Q72" i="41" s="1"/>
  <c r="P81" i="39"/>
  <c r="P72" i="41" s="1"/>
  <c r="U80" i="39"/>
  <c r="T80" i="39"/>
  <c r="T71" i="41" s="1"/>
  <c r="S80" i="39"/>
  <c r="S71" i="41" s="1"/>
  <c r="R80" i="39"/>
  <c r="R71" i="41" s="1"/>
  <c r="P80" i="39"/>
  <c r="P71" i="41" s="1"/>
  <c r="AD79" i="39"/>
  <c r="AD70" i="41" s="1"/>
  <c r="AD71" i="41" s="1"/>
  <c r="AA79" i="39"/>
  <c r="AA70" i="41" s="1"/>
  <c r="AA71" i="41" s="1"/>
  <c r="Z79" i="39"/>
  <c r="Z70" i="41" s="1"/>
  <c r="Z71" i="41" s="1"/>
  <c r="Y79" i="39"/>
  <c r="Y70" i="41" s="1"/>
  <c r="Y71" i="41" s="1"/>
  <c r="U79" i="39"/>
  <c r="T79" i="39"/>
  <c r="T70" i="41" s="1"/>
  <c r="Q79" i="39"/>
  <c r="Q70" i="41" s="1"/>
  <c r="P79" i="39"/>
  <c r="P70" i="41" s="1"/>
  <c r="T78" i="39"/>
  <c r="T69" i="41" s="1"/>
  <c r="S78" i="39"/>
  <c r="S69" i="41" s="1"/>
  <c r="R78" i="39"/>
  <c r="R69" i="41" s="1"/>
  <c r="P78" i="39"/>
  <c r="P69" i="41" s="1"/>
  <c r="Z77" i="39"/>
  <c r="Z68" i="41" s="1"/>
  <c r="Z69" i="41" s="1"/>
  <c r="Y77" i="39"/>
  <c r="Y68" i="41" s="1"/>
  <c r="Y69" i="41" s="1"/>
  <c r="Q77" i="39"/>
  <c r="Q68" i="41" s="1"/>
  <c r="P77" i="39"/>
  <c r="P68" i="41" s="1"/>
  <c r="U76" i="39"/>
  <c r="T76" i="39"/>
  <c r="T67" i="41" s="1"/>
  <c r="S76" i="39"/>
  <c r="S67" i="41" s="1"/>
  <c r="R76" i="39"/>
  <c r="R67" i="41" s="1"/>
  <c r="P76" i="39"/>
  <c r="P67" i="41" s="1"/>
  <c r="Z75" i="39"/>
  <c r="Z66" i="41" s="1"/>
  <c r="Z67" i="41" s="1"/>
  <c r="Y75" i="39"/>
  <c r="Y66" i="41" s="1"/>
  <c r="Y67" i="41" s="1"/>
  <c r="Q75" i="39"/>
  <c r="Q66" i="41" s="1"/>
  <c r="P75" i="39"/>
  <c r="P66" i="41" s="1"/>
  <c r="T74" i="39"/>
  <c r="T65" i="41" s="1"/>
  <c r="S74" i="39"/>
  <c r="S65" i="41" s="1"/>
  <c r="R74" i="39"/>
  <c r="R65" i="41" s="1"/>
  <c r="P74" i="39"/>
  <c r="P65" i="41" s="1"/>
  <c r="Z73" i="39"/>
  <c r="Z64" i="41" s="1"/>
  <c r="Z65" i="41" s="1"/>
  <c r="Y73" i="39"/>
  <c r="Y64" i="41" s="1"/>
  <c r="Y65" i="41" s="1"/>
  <c r="Q73" i="39"/>
  <c r="Q64" i="41" s="1"/>
  <c r="P73" i="39"/>
  <c r="P64" i="41" s="1"/>
  <c r="U72" i="39"/>
  <c r="T72" i="39"/>
  <c r="T63" i="41" s="1"/>
  <c r="S72" i="39"/>
  <c r="S63" i="41" s="1"/>
  <c r="R72" i="39"/>
  <c r="R63" i="41" s="1"/>
  <c r="P72" i="39"/>
  <c r="P63" i="41" s="1"/>
  <c r="Z71" i="39"/>
  <c r="Z62" i="41" s="1"/>
  <c r="Z63" i="41" s="1"/>
  <c r="Y71" i="39"/>
  <c r="Y62" i="41" s="1"/>
  <c r="Y63" i="41" s="1"/>
  <c r="Q71" i="39"/>
  <c r="Q62" i="41" s="1"/>
  <c r="P71" i="39"/>
  <c r="P62" i="41" s="1"/>
  <c r="P70" i="39"/>
  <c r="P61" i="41" s="1"/>
  <c r="Z69" i="39"/>
  <c r="Z60" i="41" s="1"/>
  <c r="Z61" i="41" s="1"/>
  <c r="Y69" i="39"/>
  <c r="Y60" i="41" s="1"/>
  <c r="Y61" i="41" s="1"/>
  <c r="Q69" i="39"/>
  <c r="Q60" i="41" s="1"/>
  <c r="P69" i="39"/>
  <c r="P60" i="41" s="1"/>
  <c r="U68" i="39"/>
  <c r="T68" i="39"/>
  <c r="T59" i="41" s="1"/>
  <c r="S68" i="39"/>
  <c r="S59" i="41" s="1"/>
  <c r="R68" i="39"/>
  <c r="R59" i="41" s="1"/>
  <c r="P68" i="39"/>
  <c r="P59" i="41" s="1"/>
  <c r="Z67" i="39"/>
  <c r="Z58" i="41" s="1"/>
  <c r="Z59" i="41" s="1"/>
  <c r="Y67" i="39"/>
  <c r="Y58" i="41" s="1"/>
  <c r="Y59" i="41" s="1"/>
  <c r="Q67" i="39"/>
  <c r="Q58" i="41" s="1"/>
  <c r="P67" i="39"/>
  <c r="P58" i="41" s="1"/>
  <c r="T66" i="39"/>
  <c r="T57" i="41" s="1"/>
  <c r="S66" i="39"/>
  <c r="S57" i="41" s="1"/>
  <c r="R66" i="39"/>
  <c r="R57" i="41" s="1"/>
  <c r="P66" i="39"/>
  <c r="P57" i="41" s="1"/>
  <c r="Z65" i="39"/>
  <c r="Z56" i="41" s="1"/>
  <c r="Z57" i="41" s="1"/>
  <c r="Y65" i="39"/>
  <c r="Y56" i="41" s="1"/>
  <c r="Y57" i="41" s="1"/>
  <c r="Q65" i="39"/>
  <c r="Q56" i="41" s="1"/>
  <c r="P65" i="39"/>
  <c r="P56" i="41" s="1"/>
  <c r="U64" i="39"/>
  <c r="T64" i="39"/>
  <c r="T55" i="41" s="1"/>
  <c r="S64" i="39"/>
  <c r="S55" i="41" s="1"/>
  <c r="R64" i="39"/>
  <c r="R55" i="41" s="1"/>
  <c r="P64" i="39"/>
  <c r="P55" i="41" s="1"/>
  <c r="Z63" i="39"/>
  <c r="Z54" i="41" s="1"/>
  <c r="Z55" i="41" s="1"/>
  <c r="Y63" i="39"/>
  <c r="Y54" i="41" s="1"/>
  <c r="Y55" i="41" s="1"/>
  <c r="Q63" i="39"/>
  <c r="Q54" i="41" s="1"/>
  <c r="P63" i="39"/>
  <c r="P54" i="41" s="1"/>
  <c r="T62" i="39"/>
  <c r="T53" i="41" s="1"/>
  <c r="S62" i="39"/>
  <c r="S53" i="41" s="1"/>
  <c r="R62" i="39"/>
  <c r="R53" i="41" s="1"/>
  <c r="P62" i="39"/>
  <c r="P53" i="41" s="1"/>
  <c r="Z61" i="39"/>
  <c r="Z52" i="41" s="1"/>
  <c r="Z53" i="41" s="1"/>
  <c r="Y61" i="39"/>
  <c r="Y52" i="41" s="1"/>
  <c r="Y53" i="41" s="1"/>
  <c r="Q61" i="39"/>
  <c r="Q52" i="41" s="1"/>
  <c r="P61" i="39"/>
  <c r="P52" i="41" s="1"/>
  <c r="U60" i="39"/>
  <c r="T60" i="39"/>
  <c r="T51" i="41" s="1"/>
  <c r="S60" i="39"/>
  <c r="S51" i="41" s="1"/>
  <c r="R60" i="39"/>
  <c r="R51" i="41" s="1"/>
  <c r="P60" i="39"/>
  <c r="P51" i="41" s="1"/>
  <c r="Z59" i="39"/>
  <c r="Z50" i="41" s="1"/>
  <c r="Z51" i="41" s="1"/>
  <c r="Y59" i="39"/>
  <c r="Y50" i="41" s="1"/>
  <c r="Y51" i="41" s="1"/>
  <c r="Q59" i="39"/>
  <c r="Q50" i="41" s="1"/>
  <c r="P59" i="39"/>
  <c r="P50" i="41" s="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67" i="39"/>
  <c r="AA58" i="41" s="1"/>
  <c r="AA59" i="41" s="1"/>
  <c r="AA69" i="39"/>
  <c r="AA60" i="41" s="1"/>
  <c r="AA61" i="41" s="1"/>
  <c r="AA71" i="39"/>
  <c r="AA62" i="41" s="1"/>
  <c r="AA63" i="41" s="1"/>
  <c r="AA73" i="39"/>
  <c r="AA64" i="41" s="1"/>
  <c r="AA65" i="41" s="1"/>
  <c r="AA83" i="39"/>
  <c r="AA74" i="41" s="1"/>
  <c r="AA75" i="41" s="1"/>
  <c r="AA85" i="39"/>
  <c r="AA76" i="41" s="1"/>
  <c r="AA77" i="41" s="1"/>
  <c r="R86" i="39"/>
  <c r="R77" i="41" s="1"/>
  <c r="AA37" i="39"/>
  <c r="AA28" i="41" s="1"/>
  <c r="AA29" i="41" s="1"/>
  <c r="R38" i="39"/>
  <c r="R29" i="41" s="1"/>
  <c r="AA59" i="39"/>
  <c r="AA50" i="41" s="1"/>
  <c r="AA51" i="41" s="1"/>
  <c r="AA65" i="39"/>
  <c r="AA56" i="41" s="1"/>
  <c r="AA57" i="41" s="1"/>
  <c r="AA43" i="39"/>
  <c r="AA34" i="41" s="1"/>
  <c r="AA35" i="41" s="1"/>
  <c r="S61" i="39"/>
  <c r="S52" i="41" s="1"/>
  <c r="S77" i="39"/>
  <c r="S68" i="41" s="1"/>
  <c r="S79" i="39"/>
  <c r="S70" i="41" s="1"/>
  <c r="S31" i="39"/>
  <c r="S22" i="41" s="1"/>
  <c r="S39" i="39"/>
  <c r="S30" i="41" s="1"/>
  <c r="S45" i="39"/>
  <c r="S36" i="41" s="1"/>
  <c r="S47" i="39"/>
  <c r="S38" i="41" s="1"/>
  <c r="S63" i="39"/>
  <c r="S54" i="41" s="1"/>
  <c r="S65" i="39"/>
  <c r="S56" i="41" s="1"/>
  <c r="S67" i="39"/>
  <c r="S58" i="41" s="1"/>
  <c r="AA77" i="39"/>
  <c r="AA68" i="41" s="1"/>
  <c r="AA69" i="41" s="1"/>
  <c r="S81" i="39"/>
  <c r="S72" i="41" s="1"/>
  <c r="AA31" i="39"/>
  <c r="AA22" i="41" s="1"/>
  <c r="AA23" i="41" s="1"/>
  <c r="AA33" i="39"/>
  <c r="AA24" i="41" s="1"/>
  <c r="AA25" i="41" s="1"/>
  <c r="R34" i="39"/>
  <c r="R25" i="41" s="1"/>
  <c r="S35" i="39"/>
  <c r="S26" i="41" s="1"/>
  <c r="S37" i="39"/>
  <c r="S28" i="41" s="1"/>
  <c r="R42" i="39"/>
  <c r="R33" i="41" s="1"/>
  <c r="S43" i="39"/>
  <c r="S34" i="41" s="1"/>
  <c r="AA47" i="39"/>
  <c r="AA38" i="41" s="1"/>
  <c r="AA39" i="41" s="1"/>
  <c r="S53" i="39"/>
  <c r="S44" i="41" s="1"/>
  <c r="S57" i="39"/>
  <c r="S48" i="41" s="1"/>
  <c r="AA61" i="39"/>
  <c r="AA52" i="41" s="1"/>
  <c r="AA53" i="41" s="1"/>
  <c r="AA63" i="39"/>
  <c r="AA54" i="41" s="1"/>
  <c r="AA55" i="41" s="1"/>
  <c r="AA75" i="39"/>
  <c r="AA66" i="41" s="1"/>
  <c r="AA67" i="41" s="1"/>
  <c r="AA81" i="39"/>
  <c r="AA72" i="41" s="1"/>
  <c r="AA73" i="41" s="1"/>
  <c r="AA29" i="39"/>
  <c r="AA20" i="41" s="1"/>
  <c r="AA21" i="41" s="1"/>
  <c r="AA35" i="39"/>
  <c r="AA26" i="41" s="1"/>
  <c r="AA27" i="41" s="1"/>
  <c r="AA39" i="39"/>
  <c r="AA30" i="41" s="1"/>
  <c r="AA31" i="41" s="1"/>
  <c r="AA41" i="39"/>
  <c r="AA32" i="41" s="1"/>
  <c r="AA33" i="41" s="1"/>
  <c r="AA45" i="39"/>
  <c r="AA36" i="41" s="1"/>
  <c r="AA37" i="41" s="1"/>
  <c r="AA49" i="39"/>
  <c r="AA40" i="41" s="1"/>
  <c r="AA41" i="41" s="1"/>
  <c r="AA51" i="39"/>
  <c r="AA42" i="41" s="1"/>
  <c r="AA43" i="41" s="1"/>
  <c r="AA53" i="39"/>
  <c r="AA44" i="41" s="1"/>
  <c r="AA45" i="41" s="1"/>
  <c r="AA55" i="39"/>
  <c r="AA46" i="41" s="1"/>
  <c r="AA47" i="41" s="1"/>
  <c r="AA57" i="39"/>
  <c r="AA48" i="41" s="1"/>
  <c r="AA49" i="41" s="1"/>
  <c r="R59" i="39"/>
  <c r="R50" i="41" s="1"/>
  <c r="R69" i="39"/>
  <c r="R60" i="41" s="1"/>
  <c r="S70" i="39"/>
  <c r="S61" i="41" s="1"/>
  <c r="R71" i="39"/>
  <c r="R62" i="41" s="1"/>
  <c r="R73" i="39"/>
  <c r="R64" i="41" s="1"/>
  <c r="R75" i="39"/>
  <c r="R66" i="41" s="1"/>
  <c r="R83" i="39"/>
  <c r="R74" i="41" s="1"/>
  <c r="R85" i="39"/>
  <c r="R76" i="41" s="1"/>
  <c r="R29" i="39"/>
  <c r="R20" i="41" s="1"/>
  <c r="S32" i="39"/>
  <c r="S23" i="41" s="1"/>
  <c r="R33" i="39"/>
  <c r="R24" i="41" s="1"/>
  <c r="S36" i="39"/>
  <c r="S27" i="41" s="1"/>
  <c r="S40" i="39"/>
  <c r="S31" i="41" s="1"/>
  <c r="R41" i="39"/>
  <c r="R32" i="41" s="1"/>
  <c r="S44" i="39"/>
  <c r="S35" i="41" s="1"/>
  <c r="R49" i="39"/>
  <c r="R40" i="41" s="1"/>
  <c r="R51" i="39"/>
  <c r="R42" i="41" s="1"/>
  <c r="R55" i="39"/>
  <c r="R46" i="41" s="1"/>
  <c r="S59" i="39"/>
  <c r="S50" i="41" s="1"/>
  <c r="R61" i="39"/>
  <c r="R52" i="41" s="1"/>
  <c r="T61" i="39"/>
  <c r="T52" i="41" s="1"/>
  <c r="R63" i="39"/>
  <c r="R54" i="41" s="1"/>
  <c r="R65" i="39"/>
  <c r="R56" i="41" s="1"/>
  <c r="R67" i="39"/>
  <c r="R58" i="41" s="1"/>
  <c r="S69" i="39"/>
  <c r="S60" i="41" s="1"/>
  <c r="R70" i="39"/>
  <c r="R61" i="41" s="1"/>
  <c r="S71" i="39"/>
  <c r="S62" i="41" s="1"/>
  <c r="S73" i="39"/>
  <c r="S64" i="41" s="1"/>
  <c r="S75" i="39"/>
  <c r="S66" i="41" s="1"/>
  <c r="R77" i="39"/>
  <c r="R68" i="41" s="1"/>
  <c r="R79" i="39"/>
  <c r="R70" i="41" s="1"/>
  <c r="R81" i="39"/>
  <c r="R72" i="41" s="1"/>
  <c r="S83" i="39"/>
  <c r="S74" i="41" s="1"/>
  <c r="S85" i="39"/>
  <c r="S76" i="41" s="1"/>
  <c r="S86" i="39"/>
  <c r="S77" i="41" s="1"/>
  <c r="S29" i="39"/>
  <c r="R31" i="39"/>
  <c r="R22" i="41" s="1"/>
  <c r="R32" i="39"/>
  <c r="R23" i="41" s="1"/>
  <c r="S33" i="39"/>
  <c r="S24" i="41" s="1"/>
  <c r="S34" i="39"/>
  <c r="S25" i="41" s="1"/>
  <c r="R35" i="39"/>
  <c r="R26" i="41" s="1"/>
  <c r="R36" i="39"/>
  <c r="R27" i="41" s="1"/>
  <c r="R37" i="39"/>
  <c r="R28" i="41" s="1"/>
  <c r="S38" i="39"/>
  <c r="S29" i="41" s="1"/>
  <c r="R39" i="39"/>
  <c r="R30" i="41" s="1"/>
  <c r="R40" i="39"/>
  <c r="R31" i="41" s="1"/>
  <c r="S41" i="39"/>
  <c r="S32" i="41" s="1"/>
  <c r="S42" i="39"/>
  <c r="S33" i="41" s="1"/>
  <c r="R43" i="39"/>
  <c r="R34" i="41" s="1"/>
  <c r="R44" i="39"/>
  <c r="R35" i="41" s="1"/>
  <c r="R45" i="39"/>
  <c r="R36" i="41" s="1"/>
  <c r="R47" i="39"/>
  <c r="R38" i="41" s="1"/>
  <c r="S49" i="39"/>
  <c r="S40" i="41" s="1"/>
  <c r="S51" i="39"/>
  <c r="S42" i="41" s="1"/>
  <c r="R53" i="39"/>
  <c r="R44" i="41" s="1"/>
  <c r="T53" i="39"/>
  <c r="T44" i="41" s="1"/>
  <c r="S55" i="39"/>
  <c r="S46" i="41" s="1"/>
  <c r="R57" i="39"/>
  <c r="R48" i="41" s="1"/>
  <c r="T71" i="39"/>
  <c r="T62" i="41" s="1"/>
  <c r="T31" i="39"/>
  <c r="T22" i="41" s="1"/>
  <c r="T39" i="39"/>
  <c r="T30" i="41" s="1"/>
  <c r="T42" i="39"/>
  <c r="T33" i="41" s="1"/>
  <c r="T44" i="39"/>
  <c r="T35" i="41" s="1"/>
  <c r="T55" i="39"/>
  <c r="T46" i="41" s="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30" i="42" s="1"/>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P29" i="42" s="1"/>
  <c r="O29" i="42"/>
  <c r="P43" i="34"/>
  <c r="P33" i="42"/>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E18" i="41"/>
  <c r="E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D4" i="41"/>
  <c r="D5" i="41" s="1"/>
  <c r="C4" i="41"/>
  <c r="C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B2" i="41"/>
  <c r="A2" i="41"/>
  <c r="B23" i="40"/>
  <c r="A23" i="40"/>
  <c r="B22" i="40"/>
  <c r="A22" i="40"/>
  <c r="B21" i="40"/>
  <c r="A21" i="40"/>
  <c r="B20" i="40"/>
  <c r="A20" i="40"/>
  <c r="B19" i="40"/>
  <c r="A19" i="40"/>
  <c r="B18" i="40"/>
  <c r="A18" i="40"/>
  <c r="B17" i="40"/>
  <c r="A17" i="40"/>
  <c r="B16" i="40"/>
  <c r="A16" i="40"/>
  <c r="B15" i="40"/>
  <c r="A15"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30" i="42"/>
  <c r="T62" i="42"/>
  <c r="T58" i="42"/>
  <c r="T49" i="42"/>
  <c r="T43" i="42"/>
  <c r="T51" i="42"/>
  <c r="T59" i="42"/>
  <c r="T55" i="42"/>
  <c r="T46" i="42"/>
  <c r="T41" i="42"/>
  <c r="T37" i="42"/>
  <c r="T33" i="42"/>
  <c r="T29" i="42"/>
  <c r="T45" i="42"/>
  <c r="T41" i="39"/>
  <c r="T32" i="41" s="1"/>
  <c r="T35" i="39"/>
  <c r="T26" i="41" s="1"/>
  <c r="T81" i="39"/>
  <c r="T72" i="41" s="1"/>
  <c r="T67" i="39"/>
  <c r="T58" i="41" s="1"/>
  <c r="U55" i="39"/>
  <c r="U46" i="41" s="1"/>
  <c r="U47" i="41" s="1"/>
  <c r="T47" i="39"/>
  <c r="T38" i="41" s="1"/>
  <c r="T43" i="39"/>
  <c r="T34" i="41" s="1"/>
  <c r="U61" i="39"/>
  <c r="U52" i="41" s="1"/>
  <c r="U53" i="41" s="1"/>
  <c r="T37" i="39"/>
  <c r="T28" i="41" s="1"/>
  <c r="T65" i="39"/>
  <c r="T56" i="41" s="1"/>
  <c r="T57" i="39"/>
  <c r="T48" i="41" s="1"/>
  <c r="U57" i="39"/>
  <c r="U48" i="41" s="1"/>
  <c r="U49" i="41" s="1"/>
  <c r="T49" i="39"/>
  <c r="T40" i="41" s="1"/>
  <c r="U49" i="39"/>
  <c r="T34" i="39"/>
  <c r="T25" i="41" s="1"/>
  <c r="T85" i="39"/>
  <c r="T76" i="41" s="1"/>
  <c r="U71" i="39"/>
  <c r="T36" i="39"/>
  <c r="T27" i="41" s="1"/>
  <c r="T63" i="39"/>
  <c r="T54" i="41" s="1"/>
  <c r="T45" i="39"/>
  <c r="T36" i="41" s="1"/>
  <c r="T77" i="39"/>
  <c r="T68" i="41" s="1"/>
  <c r="U45" i="39"/>
  <c r="U36" i="41" s="1"/>
  <c r="U37" i="41" s="1"/>
  <c r="T73" i="39"/>
  <c r="T64" i="41" s="1"/>
  <c r="T32" i="39"/>
  <c r="T23" i="41" s="1"/>
  <c r="U53" i="39"/>
  <c r="U44" i="41" s="1"/>
  <c r="U45" i="41" s="1"/>
  <c r="U81" i="39"/>
  <c r="U72" i="41" s="1"/>
  <c r="U73" i="41" s="1"/>
  <c r="T51" i="39"/>
  <c r="T42" i="41" s="1"/>
  <c r="T38" i="39"/>
  <c r="T29" i="41" s="1"/>
  <c r="T33" i="39"/>
  <c r="T24" i="41" s="1"/>
  <c r="T86" i="39"/>
  <c r="T77" i="41" s="1"/>
  <c r="T83" i="39"/>
  <c r="T74" i="41" s="1"/>
  <c r="U67" i="39"/>
  <c r="S20" i="41"/>
  <c r="T29" i="39"/>
  <c r="T20" i="41" s="1"/>
  <c r="T75" i="39"/>
  <c r="T66" i="41" s="1"/>
  <c r="T69" i="39"/>
  <c r="T60" i="41" s="1"/>
  <c r="T59" i="39"/>
  <c r="T50" i="41" s="1"/>
  <c r="T40" i="39"/>
  <c r="T31" i="41" s="1"/>
  <c r="T70" i="39"/>
  <c r="T61" i="41" s="1"/>
  <c r="U43" i="39"/>
  <c r="U34" i="41" s="1"/>
  <c r="U35" i="41" s="1"/>
  <c r="U41" i="39"/>
  <c r="U32" i="41" s="1"/>
  <c r="U33" i="41" s="1"/>
  <c r="U83" i="39"/>
  <c r="AB55" i="39"/>
  <c r="AB46" i="41" s="1"/>
  <c r="AB47" i="41" s="1"/>
  <c r="AB81" i="39"/>
  <c r="AB72" i="41" s="1"/>
  <c r="AB73" i="41" s="1"/>
  <c r="J9" i="35"/>
  <c r="L19" i="40"/>
  <c r="L21" i="40"/>
  <c r="L20" i="40"/>
  <c r="L18" i="40"/>
  <c r="L17" i="40"/>
  <c r="L16" i="40"/>
  <c r="L15" i="40"/>
  <c r="L11" i="40"/>
  <c r="J17" i="35"/>
  <c r="L10" i="40" s="1"/>
  <c r="J16" i="35"/>
  <c r="L9" i="40" s="1"/>
  <c r="J15" i="35"/>
  <c r="L8" i="40" s="1"/>
  <c r="J14" i="35"/>
  <c r="L7" i="40" s="1"/>
  <c r="J13" i="35"/>
  <c r="L6" i="40" s="1"/>
  <c r="J12" i="35"/>
  <c r="L5" i="40" s="1"/>
  <c r="J11" i="35"/>
  <c r="L4" i="40" s="1"/>
  <c r="L3" i="40"/>
  <c r="U35" i="39"/>
  <c r="U26" i="41" s="1"/>
  <c r="U27" i="41" s="1"/>
  <c r="U37" i="39"/>
  <c r="U28" i="41" s="1"/>
  <c r="U29" i="41" s="1"/>
  <c r="U47" i="39"/>
  <c r="U38" i="41" s="1"/>
  <c r="U39" i="41" s="1"/>
  <c r="AB61" i="39"/>
  <c r="AB52" i="41" s="1"/>
  <c r="AB53" i="41" s="1"/>
  <c r="U51" i="39"/>
  <c r="U42" i="41" s="1"/>
  <c r="U43" i="41" s="1"/>
  <c r="U65" i="39"/>
  <c r="U56" i="41" s="1"/>
  <c r="U57" i="41" s="1"/>
  <c r="U33" i="39"/>
  <c r="AB33" i="39"/>
  <c r="AB24" i="41" s="1"/>
  <c r="AB25" i="41" s="1"/>
  <c r="U77" i="39"/>
  <c r="U68" i="41" s="1"/>
  <c r="U69" i="41" s="1"/>
  <c r="U63" i="39"/>
  <c r="AB71" i="39"/>
  <c r="AB62" i="41" s="1"/>
  <c r="AB63" i="41" s="1"/>
  <c r="U85" i="39"/>
  <c r="U31" i="39"/>
  <c r="U22" i="41" s="1"/>
  <c r="U23" i="41" s="1"/>
  <c r="AB45" i="39"/>
  <c r="AB36" i="41" s="1"/>
  <c r="AB37" i="41" s="1"/>
  <c r="AB31" i="39"/>
  <c r="AB22" i="41" s="1"/>
  <c r="AB23" i="41" s="1"/>
  <c r="AD31" i="39"/>
  <c r="AD22" i="41" s="1"/>
  <c r="AD23" i="41" s="1"/>
  <c r="U39" i="39"/>
  <c r="U30" i="41" s="1"/>
  <c r="U31" i="41" s="1"/>
  <c r="U59" i="39"/>
  <c r="U69" i="39"/>
  <c r="U60" i="41" s="1"/>
  <c r="U61" i="41" s="1"/>
  <c r="U75" i="39"/>
  <c r="U66" i="41" s="1"/>
  <c r="U67" i="41" s="1"/>
  <c r="U29" i="39"/>
  <c r="U20" i="41" s="1"/>
  <c r="U21" i="41" s="1"/>
  <c r="AB67" i="39"/>
  <c r="AB58" i="41" s="1"/>
  <c r="AB59" i="41" s="1"/>
  <c r="AB53" i="39"/>
  <c r="AB44" i="41" s="1"/>
  <c r="AB45" i="41" s="1"/>
  <c r="U73" i="39"/>
  <c r="U64" i="41" s="1"/>
  <c r="U65" i="41" s="1"/>
  <c r="AB83" i="39"/>
  <c r="AB74" i="41" s="1"/>
  <c r="AB75" i="41" s="1"/>
  <c r="AB41" i="39"/>
  <c r="AB32" i="41" s="1"/>
  <c r="AB33" i="41" s="1"/>
  <c r="AB43" i="39"/>
  <c r="AB34" i="41" s="1"/>
  <c r="AB35" i="41" s="1"/>
  <c r="AB51" i="39"/>
  <c r="AB42" i="41" s="1"/>
  <c r="AB43" i="41" s="1"/>
  <c r="AB57" i="39"/>
  <c r="AB48" i="41" s="1"/>
  <c r="AB49" i="41" s="1"/>
  <c r="AB49" i="39"/>
  <c r="AB40" i="41" s="1"/>
  <c r="AB41" i="41" s="1"/>
  <c r="AB37" i="39"/>
  <c r="AB28" i="41" s="1"/>
  <c r="AB29" i="41" s="1"/>
  <c r="AD71" i="39"/>
  <c r="AD62" i="41" s="1"/>
  <c r="AD63" i="41" s="1"/>
  <c r="AD81" i="39"/>
  <c r="AD72" i="41" s="1"/>
  <c r="AD73" i="41" s="1"/>
  <c r="AD55" i="39"/>
  <c r="AD46" i="41" s="1"/>
  <c r="AD47" i="41" s="1"/>
  <c r="L23" i="40"/>
  <c r="K9" i="35"/>
  <c r="M2" i="40" s="1"/>
  <c r="O9" i="35"/>
  <c r="Q2" i="40" s="1"/>
  <c r="O10" i="35"/>
  <c r="Q3" i="40" s="1"/>
  <c r="K10" i="35"/>
  <c r="M3" i="40" s="1"/>
  <c r="AB35" i="39"/>
  <c r="AB26" i="41" s="1"/>
  <c r="AB27" i="41" s="1"/>
  <c r="AB65" i="39"/>
  <c r="AB56" i="41" s="1"/>
  <c r="AB57" i="41" s="1"/>
  <c r="AD61" i="39"/>
  <c r="AD52" i="41" s="1"/>
  <c r="AD53" i="41" s="1"/>
  <c r="AB47" i="39"/>
  <c r="AB38" i="41" s="1"/>
  <c r="AB39" i="41" s="1"/>
  <c r="AB85" i="39"/>
  <c r="AB76" i="41" s="1"/>
  <c r="AB77" i="41" s="1"/>
  <c r="AD85" i="39"/>
  <c r="AD76" i="41" s="1"/>
  <c r="AD77" i="41" s="1"/>
  <c r="AB63" i="39"/>
  <c r="AB54" i="41" s="1"/>
  <c r="AB55" i="41" s="1"/>
  <c r="AB77" i="39"/>
  <c r="AB68" i="41" s="1"/>
  <c r="AB69" i="41" s="1"/>
  <c r="AD45" i="39"/>
  <c r="AD36" i="41" s="1"/>
  <c r="AD37" i="41" s="1"/>
  <c r="AB73" i="39"/>
  <c r="AB64" i="41" s="1"/>
  <c r="AB65" i="41" s="1"/>
  <c r="AD53" i="39"/>
  <c r="AD44" i="41" s="1"/>
  <c r="AD45" i="41" s="1"/>
  <c r="AD67" i="39"/>
  <c r="AD58" i="41" s="1"/>
  <c r="AD59" i="41" s="1"/>
  <c r="AB29" i="39"/>
  <c r="AB20" i="41" s="1"/>
  <c r="AB21" i="41" s="1"/>
  <c r="AB75" i="39"/>
  <c r="AB66" i="41" s="1"/>
  <c r="AB67" i="41" s="1"/>
  <c r="AB69" i="39"/>
  <c r="AB60" i="41" s="1"/>
  <c r="AB61" i="41" s="1"/>
  <c r="AB59" i="39"/>
  <c r="AB50" i="41" s="1"/>
  <c r="AB51" i="41" s="1"/>
  <c r="AB39" i="39"/>
  <c r="AB30" i="41" s="1"/>
  <c r="AB31" i="41" s="1"/>
  <c r="AD37" i="39"/>
  <c r="AD28" i="41" s="1"/>
  <c r="AD29" i="41" s="1"/>
  <c r="AD49" i="39"/>
  <c r="AD40" i="41" s="1"/>
  <c r="AD41" i="41" s="1"/>
  <c r="AD41" i="39"/>
  <c r="AD32" i="41" s="1"/>
  <c r="AD33" i="41" s="1"/>
  <c r="AD35" i="39"/>
  <c r="AD26" i="41" s="1"/>
  <c r="AD27" i="41" s="1"/>
  <c r="AD83" i="39"/>
  <c r="AD74" i="41" s="1"/>
  <c r="AD75" i="41" s="1"/>
  <c r="AD57" i="39"/>
  <c r="AD48" i="41" s="1"/>
  <c r="AD49" i="41" s="1"/>
  <c r="AD51" i="39"/>
  <c r="AD42" i="41" s="1"/>
  <c r="AD43" i="41" s="1"/>
  <c r="AD43" i="39"/>
  <c r="AD34" i="41" s="1"/>
  <c r="AD35" i="41" s="1"/>
  <c r="AD33" i="39"/>
  <c r="AD24" i="41" s="1"/>
  <c r="AD25" i="41" s="1"/>
  <c r="AA139" i="39"/>
  <c r="AA130" i="41" s="1"/>
  <c r="AA131" i="41" s="1"/>
  <c r="AA137" i="39"/>
  <c r="AA128" i="41" s="1"/>
  <c r="AA129" i="41" s="1"/>
  <c r="AA135" i="39"/>
  <c r="AA126" i="41" s="1"/>
  <c r="AA127" i="41" s="1"/>
  <c r="AA133" i="39"/>
  <c r="AA124" i="41" s="1"/>
  <c r="AA125" i="41" s="1"/>
  <c r="AB133" i="39"/>
  <c r="AB124" i="41" s="1"/>
  <c r="AB125" i="41" s="1"/>
  <c r="AA131" i="39"/>
  <c r="AA122" i="41" s="1"/>
  <c r="AA123" i="41" s="1"/>
  <c r="AA129" i="39"/>
  <c r="AA120" i="41" s="1"/>
  <c r="AA121" i="41" s="1"/>
  <c r="AA127" i="39"/>
  <c r="AA118" i="41" s="1"/>
  <c r="AA119" i="41" s="1"/>
  <c r="AA125" i="39"/>
  <c r="AA116" i="41" s="1"/>
  <c r="AA117" i="41" s="1"/>
  <c r="AA113" i="39"/>
  <c r="AA104" i="41" s="1"/>
  <c r="AA105" i="41" s="1"/>
  <c r="AA111" i="39"/>
  <c r="AA102" i="41" s="1"/>
  <c r="AA103" i="41" s="1"/>
  <c r="AA109" i="39"/>
  <c r="AA100" i="41" s="1"/>
  <c r="AA101" i="41" s="1"/>
  <c r="AA107" i="39"/>
  <c r="AA98" i="41" s="1"/>
  <c r="AA99" i="41" s="1"/>
  <c r="AA105" i="39"/>
  <c r="AA96" i="41" s="1"/>
  <c r="AA97" i="41" s="1"/>
  <c r="AA103" i="39"/>
  <c r="AA94" i="41" s="1"/>
  <c r="AA95" i="41" s="1"/>
  <c r="AA101" i="39"/>
  <c r="AA92" i="41" s="1"/>
  <c r="AA93" i="41" s="1"/>
  <c r="AA99" i="39"/>
  <c r="AA90" i="41" s="1"/>
  <c r="AA91" i="41" s="1"/>
  <c r="AA97" i="39"/>
  <c r="AA88" i="41" s="1"/>
  <c r="AA89" i="41" s="1"/>
  <c r="AA95" i="39"/>
  <c r="AA86" i="41" s="1"/>
  <c r="AA87" i="41" s="1"/>
  <c r="AA93" i="39"/>
  <c r="AA84" i="41" s="1"/>
  <c r="AA85" i="41" s="1"/>
  <c r="AA91" i="39"/>
  <c r="AA82" i="41" s="1"/>
  <c r="AA83" i="41" s="1"/>
  <c r="AA89" i="39"/>
  <c r="AA80" i="41" s="1"/>
  <c r="AA81" i="41" s="1"/>
  <c r="T140" i="39"/>
  <c r="T131" i="41" s="1"/>
  <c r="T139" i="39"/>
  <c r="T130" i="41" s="1"/>
  <c r="T138" i="39"/>
  <c r="T129" i="41" s="1"/>
  <c r="T137" i="39"/>
  <c r="T128" i="41" s="1"/>
  <c r="T136" i="39"/>
  <c r="T127" i="41" s="1"/>
  <c r="T135" i="39"/>
  <c r="T126" i="41" s="1"/>
  <c r="T134" i="39"/>
  <c r="T125" i="41" s="1"/>
  <c r="T133" i="39"/>
  <c r="T124" i="41" s="1"/>
  <c r="T132" i="39"/>
  <c r="T123" i="41" s="1"/>
  <c r="T131" i="39"/>
  <c r="T122" i="41" s="1"/>
  <c r="T130" i="39"/>
  <c r="T121" i="41" s="1"/>
  <c r="T129" i="39"/>
  <c r="T120" i="41" s="1"/>
  <c r="T128" i="39"/>
  <c r="T119" i="41" s="1"/>
  <c r="T127" i="39"/>
  <c r="T118" i="41" s="1"/>
  <c r="T126" i="39"/>
  <c r="T117" i="41" s="1"/>
  <c r="T125" i="39"/>
  <c r="T116" i="41" s="1"/>
  <c r="T114" i="39"/>
  <c r="T105" i="41" s="1"/>
  <c r="T113" i="39"/>
  <c r="T104" i="41" s="1"/>
  <c r="T112" i="39"/>
  <c r="T103" i="41" s="1"/>
  <c r="T111" i="39"/>
  <c r="T102" i="41" s="1"/>
  <c r="T110" i="39"/>
  <c r="T101" i="41" s="1"/>
  <c r="T109" i="39"/>
  <c r="T100" i="41" s="1"/>
  <c r="T108" i="39"/>
  <c r="T99" i="41" s="1"/>
  <c r="T107" i="39"/>
  <c r="T98" i="41" s="1"/>
  <c r="T106" i="39"/>
  <c r="T97" i="41" s="1"/>
  <c r="T105" i="39"/>
  <c r="T96" i="41" s="1"/>
  <c r="T104" i="39"/>
  <c r="T95" i="41" s="1"/>
  <c r="T103" i="39"/>
  <c r="T94" i="41" s="1"/>
  <c r="T102" i="39"/>
  <c r="T93" i="41" s="1"/>
  <c r="T101" i="39"/>
  <c r="T92" i="41" s="1"/>
  <c r="T100" i="39"/>
  <c r="T91" i="41" s="1"/>
  <c r="T99" i="39"/>
  <c r="T90" i="41" s="1"/>
  <c r="T98" i="39"/>
  <c r="T89" i="41" s="1"/>
  <c r="T97" i="39"/>
  <c r="T88" i="41" s="1"/>
  <c r="T96" i="39"/>
  <c r="T87" i="41" s="1"/>
  <c r="T95" i="39"/>
  <c r="T86" i="41" s="1"/>
  <c r="T94" i="39"/>
  <c r="T85" i="41" s="1"/>
  <c r="T93" i="39"/>
  <c r="T84" i="41" s="1"/>
  <c r="T92" i="39"/>
  <c r="T83" i="41" s="1"/>
  <c r="T91" i="39"/>
  <c r="T82" i="41" s="1"/>
  <c r="T90" i="39"/>
  <c r="T81" i="41" s="1"/>
  <c r="T89" i="39"/>
  <c r="T80" i="41" s="1"/>
  <c r="T28" i="39"/>
  <c r="T19" i="41" s="1"/>
  <c r="T26" i="39"/>
  <c r="T17" i="41" s="1"/>
  <c r="T24" i="39"/>
  <c r="T15" i="41" s="1"/>
  <c r="AD47" i="39"/>
  <c r="AD38" i="41" s="1"/>
  <c r="AD39" i="41" s="1"/>
  <c r="AD65" i="39"/>
  <c r="AD56" i="41" s="1"/>
  <c r="AD57" i="41" s="1"/>
  <c r="AD63" i="39"/>
  <c r="AD54" i="41" s="1"/>
  <c r="AD55" i="41" s="1"/>
  <c r="AD77" i="39"/>
  <c r="AD68" i="41" s="1"/>
  <c r="AD69" i="41" s="1"/>
  <c r="AD59" i="39"/>
  <c r="AD50" i="41" s="1"/>
  <c r="AD51" i="41" s="1"/>
  <c r="AD75" i="39"/>
  <c r="AD66" i="41" s="1"/>
  <c r="AD67" i="41" s="1"/>
  <c r="AD29" i="39"/>
  <c r="AD20" i="41" s="1"/>
  <c r="AD21" i="41" s="1"/>
  <c r="AD73" i="39"/>
  <c r="AD64" i="41" s="1"/>
  <c r="AD65" i="41" s="1"/>
  <c r="AD69" i="39"/>
  <c r="AD60" i="41" s="1"/>
  <c r="AD61" i="41" s="1"/>
  <c r="P84" i="34"/>
  <c r="P74" i="42" s="1"/>
  <c r="S84" i="34"/>
  <c r="S74" i="42" s="1"/>
  <c r="S85" i="34"/>
  <c r="S75" i="42" s="1"/>
  <c r="S86" i="34"/>
  <c r="S76" i="42" s="1"/>
  <c r="T91" i="42"/>
  <c r="S128" i="34"/>
  <c r="S91" i="42"/>
  <c r="T90" i="42"/>
  <c r="S127" i="34"/>
  <c r="S90" i="42" s="1"/>
  <c r="O90" i="42"/>
  <c r="T89" i="42"/>
  <c r="S125" i="34"/>
  <c r="S89" i="42" s="1"/>
  <c r="T88" i="42"/>
  <c r="S124" i="34"/>
  <c r="S88" i="42" s="1"/>
  <c r="O86" i="42"/>
  <c r="O84" i="42"/>
  <c r="O82" i="42"/>
  <c r="O81" i="42"/>
  <c r="P86" i="34"/>
  <c r="P76" i="42" s="1"/>
  <c r="P85" i="34"/>
  <c r="P75" i="42" s="1"/>
  <c r="P78" i="34"/>
  <c r="P127" i="34"/>
  <c r="P90" i="42" s="1"/>
  <c r="P124" i="34"/>
  <c r="P88" i="42" s="1"/>
  <c r="O88" i="42"/>
  <c r="O89" i="42"/>
  <c r="P80" i="42"/>
  <c r="O91" i="42"/>
  <c r="T87" i="42"/>
  <c r="T86" i="42"/>
  <c r="T85" i="42"/>
  <c r="T84" i="42"/>
  <c r="T83" i="42"/>
  <c r="T76" i="42"/>
  <c r="T74" i="42"/>
  <c r="T75" i="42"/>
  <c r="S112" i="34"/>
  <c r="S80" i="42" s="1"/>
  <c r="S122" i="34"/>
  <c r="S87" i="42" s="1"/>
  <c r="S121" i="34"/>
  <c r="S86" i="42"/>
  <c r="P121" i="34"/>
  <c r="S119" i="34"/>
  <c r="S85" i="42" s="1"/>
  <c r="S118" i="34"/>
  <c r="S84" i="42" s="1"/>
  <c r="P118" i="34"/>
  <c r="S116" i="34"/>
  <c r="S83" i="42" s="1"/>
  <c r="P116" i="34"/>
  <c r="S82" i="42"/>
  <c r="S113" i="34"/>
  <c r="S81" i="42" s="1"/>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O2" i="42"/>
  <c r="P13" i="34"/>
  <c r="T13" i="34" s="1"/>
  <c r="P14" i="34"/>
  <c r="P77" i="34"/>
  <c r="P67" i="42" s="1"/>
  <c r="P73" i="34"/>
  <c r="P63" i="42" s="1"/>
  <c r="P36" i="34"/>
  <c r="P26" i="42" s="1"/>
  <c r="P34" i="34"/>
  <c r="P24" i="42" s="1"/>
  <c r="P32" i="34"/>
  <c r="P22" i="42" s="1"/>
  <c r="P30" i="34"/>
  <c r="P20" i="42" s="1"/>
  <c r="P28" i="34"/>
  <c r="P18" i="42" s="1"/>
  <c r="P26" i="34"/>
  <c r="P16" i="42" s="1"/>
  <c r="P24" i="34"/>
  <c r="P14" i="42" s="1"/>
  <c r="P22" i="34"/>
  <c r="P12" i="42" s="1"/>
  <c r="P20" i="34"/>
  <c r="P18" i="34"/>
  <c r="P16" i="34"/>
  <c r="P15" i="34"/>
  <c r="T15" i="34" s="1"/>
  <c r="P37" i="34"/>
  <c r="P27" i="42" s="1"/>
  <c r="P33" i="34"/>
  <c r="P23" i="42" s="1"/>
  <c r="P29" i="34"/>
  <c r="P19" i="42" s="1"/>
  <c r="P25" i="34"/>
  <c r="P15" i="42" s="1"/>
  <c r="P21" i="34"/>
  <c r="P17" i="34"/>
  <c r="P81" i="42"/>
  <c r="T82" i="42"/>
  <c r="E2" i="39"/>
  <c r="E1" i="39"/>
  <c r="B1" i="39"/>
  <c r="V280" i="39"/>
  <c r="V282" i="39" s="1"/>
  <c r="R279" i="39"/>
  <c r="R179" i="41" s="1"/>
  <c r="P279" i="39"/>
  <c r="P179" i="41" s="1"/>
  <c r="AD278" i="39"/>
  <c r="AD179" i="41" s="1"/>
  <c r="Z278" i="39"/>
  <c r="Z178" i="41" s="1"/>
  <c r="Y278" i="39"/>
  <c r="U278" i="39"/>
  <c r="U179" i="41" s="1"/>
  <c r="S278" i="39"/>
  <c r="S178" i="41" s="1"/>
  <c r="R278" i="39"/>
  <c r="R178" i="41" s="1"/>
  <c r="Q278" i="39"/>
  <c r="Q178" i="41" s="1"/>
  <c r="P278" i="39"/>
  <c r="P178" i="41" s="1"/>
  <c r="AD276" i="39"/>
  <c r="U276" i="39"/>
  <c r="S275" i="39"/>
  <c r="S177" i="41" s="1"/>
  <c r="R275" i="39"/>
  <c r="R177" i="41" s="1"/>
  <c r="P275" i="39"/>
  <c r="P177" i="41" s="1"/>
  <c r="AD274" i="39"/>
  <c r="AD176" i="41" s="1"/>
  <c r="Z274" i="39"/>
  <c r="Z176" i="41" s="1"/>
  <c r="Y274" i="39"/>
  <c r="Y177" i="41" s="1"/>
  <c r="U274" i="39"/>
  <c r="S274" i="39"/>
  <c r="S176" i="41" s="1"/>
  <c r="R274" i="39"/>
  <c r="R176" i="41" s="1"/>
  <c r="Q274" i="39"/>
  <c r="Q176" i="41" s="1"/>
  <c r="P274" i="39"/>
  <c r="P176" i="41" s="1"/>
  <c r="S273" i="39"/>
  <c r="S175" i="41" s="1"/>
  <c r="R273" i="39"/>
  <c r="R175" i="41" s="1"/>
  <c r="P273" i="39"/>
  <c r="P175" i="41" s="1"/>
  <c r="AD272" i="39"/>
  <c r="AD174" i="41" s="1"/>
  <c r="Z272" i="39"/>
  <c r="Z174" i="41" s="1"/>
  <c r="Y272" i="39"/>
  <c r="Y174" i="41" s="1"/>
  <c r="U272" i="39"/>
  <c r="U174" i="41" s="1"/>
  <c r="S272" i="39"/>
  <c r="S174" i="41" s="1"/>
  <c r="R272" i="39"/>
  <c r="R174" i="41" s="1"/>
  <c r="Q272" i="39"/>
  <c r="Q174" i="41" s="1"/>
  <c r="P272" i="39"/>
  <c r="P174" i="41" s="1"/>
  <c r="S271" i="39"/>
  <c r="S173" i="41" s="1"/>
  <c r="R271" i="39"/>
  <c r="R173" i="41" s="1"/>
  <c r="P271" i="39"/>
  <c r="P173" i="41" s="1"/>
  <c r="AD270" i="39"/>
  <c r="AD173" i="41" s="1"/>
  <c r="Z270" i="39"/>
  <c r="Z173" i="41" s="1"/>
  <c r="Y270" i="39"/>
  <c r="Y173" i="41" s="1"/>
  <c r="U270" i="39"/>
  <c r="U172" i="41" s="1"/>
  <c r="S270" i="39"/>
  <c r="S172" i="41" s="1"/>
  <c r="R270" i="39"/>
  <c r="R172" i="41" s="1"/>
  <c r="Q270" i="39"/>
  <c r="Q172" i="41" s="1"/>
  <c r="P270" i="39"/>
  <c r="P172" i="41" s="1"/>
  <c r="P269" i="39"/>
  <c r="P171" i="41" s="1"/>
  <c r="Z268" i="39"/>
  <c r="Z170" i="41" s="1"/>
  <c r="Y268" i="39"/>
  <c r="Y170" i="41" s="1"/>
  <c r="Q268" i="39"/>
  <c r="Q170" i="41" s="1"/>
  <c r="P268" i="39"/>
  <c r="P170" i="41" s="1"/>
  <c r="P267" i="39"/>
  <c r="P169" i="41" s="1"/>
  <c r="Z266" i="39"/>
  <c r="Z169" i="41" s="1"/>
  <c r="Y266" i="39"/>
  <c r="Y169" i="41" s="1"/>
  <c r="X152" i="39"/>
  <c r="W152" i="39"/>
  <c r="N152" i="39"/>
  <c r="AD147" i="39"/>
  <c r="G137" i="41" s="1"/>
  <c r="AD145" i="39"/>
  <c r="G136" i="41" s="1"/>
  <c r="AD143" i="39"/>
  <c r="G135" i="41" s="1"/>
  <c r="AD141" i="39"/>
  <c r="G134" i="41" s="1"/>
  <c r="S140" i="39"/>
  <c r="S131" i="41" s="1"/>
  <c r="R140" i="39"/>
  <c r="R131" i="41" s="1"/>
  <c r="P140" i="39"/>
  <c r="P131" i="41" s="1"/>
  <c r="AD139" i="39"/>
  <c r="AD130" i="41" s="1"/>
  <c r="AD131" i="41" s="1"/>
  <c r="AB130" i="41"/>
  <c r="AB131" i="41" s="1"/>
  <c r="Z139" i="39"/>
  <c r="Z130" i="41" s="1"/>
  <c r="Z131" i="41" s="1"/>
  <c r="Y139" i="39"/>
  <c r="Y130" i="41" s="1"/>
  <c r="Y131" i="41" s="1"/>
  <c r="U139" i="39"/>
  <c r="U130" i="41" s="1"/>
  <c r="U131" i="41" s="1"/>
  <c r="S139" i="39"/>
  <c r="S130" i="41" s="1"/>
  <c r="R139" i="39"/>
  <c r="R130" i="41" s="1"/>
  <c r="Q139" i="39"/>
  <c r="Q130" i="41" s="1"/>
  <c r="P139" i="39"/>
  <c r="P130" i="41" s="1"/>
  <c r="S138" i="39"/>
  <c r="S129" i="41" s="1"/>
  <c r="R138" i="39"/>
  <c r="R129" i="41" s="1"/>
  <c r="P138" i="39"/>
  <c r="P129" i="41" s="1"/>
  <c r="AD137" i="39"/>
  <c r="AD128" i="41" s="1"/>
  <c r="AD129" i="41" s="1"/>
  <c r="Z137" i="39"/>
  <c r="Z128" i="41" s="1"/>
  <c r="Z129" i="41" s="1"/>
  <c r="Y137" i="39"/>
  <c r="Y128" i="41" s="1"/>
  <c r="Y129" i="41" s="1"/>
  <c r="U137" i="39"/>
  <c r="U128" i="41" s="1"/>
  <c r="U129" i="41" s="1"/>
  <c r="S137" i="39"/>
  <c r="S128" i="41" s="1"/>
  <c r="R137" i="39"/>
  <c r="R128" i="41" s="1"/>
  <c r="Q137" i="39"/>
  <c r="Q128" i="41" s="1"/>
  <c r="P137" i="39"/>
  <c r="P128" i="41" s="1"/>
  <c r="S136" i="39"/>
  <c r="S127" i="41" s="1"/>
  <c r="R136" i="39"/>
  <c r="R127" i="41" s="1"/>
  <c r="P136" i="39"/>
  <c r="P127" i="41" s="1"/>
  <c r="AD135" i="39"/>
  <c r="AD126" i="41" s="1"/>
  <c r="AD127" i="41" s="1"/>
  <c r="AB126" i="41"/>
  <c r="AB127" i="41" s="1"/>
  <c r="Z135" i="39"/>
  <c r="Z126" i="41" s="1"/>
  <c r="Z127" i="41" s="1"/>
  <c r="Y135" i="39"/>
  <c r="Y126" i="41" s="1"/>
  <c r="Y127" i="41" s="1"/>
  <c r="U135" i="39"/>
  <c r="U126" i="41" s="1"/>
  <c r="U127" i="41" s="1"/>
  <c r="S135" i="39"/>
  <c r="S126" i="41" s="1"/>
  <c r="R135" i="39"/>
  <c r="R126" i="41" s="1"/>
  <c r="Q135" i="39"/>
  <c r="Q126" i="41" s="1"/>
  <c r="P135" i="39"/>
  <c r="P126" i="41" s="1"/>
  <c r="S134" i="39"/>
  <c r="S125" i="41" s="1"/>
  <c r="R134" i="39"/>
  <c r="R125" i="41" s="1"/>
  <c r="P134" i="39"/>
  <c r="P125" i="41" s="1"/>
  <c r="Z133" i="39"/>
  <c r="Z124" i="41" s="1"/>
  <c r="Z125" i="41" s="1"/>
  <c r="Y133" i="39"/>
  <c r="Y124" i="41" s="1"/>
  <c r="Y125" i="41" s="1"/>
  <c r="U133" i="39"/>
  <c r="U124" i="41" s="1"/>
  <c r="U125" i="41" s="1"/>
  <c r="S133" i="39"/>
  <c r="S124" i="41" s="1"/>
  <c r="R133" i="39"/>
  <c r="R124" i="41" s="1"/>
  <c r="Q133" i="39"/>
  <c r="Q124" i="41" s="1"/>
  <c r="P133" i="39"/>
  <c r="P124" i="41" s="1"/>
  <c r="S132" i="39"/>
  <c r="S123" i="41" s="1"/>
  <c r="R132" i="39"/>
  <c r="R123" i="41" s="1"/>
  <c r="P132" i="39"/>
  <c r="P123" i="41" s="1"/>
  <c r="AD131" i="39"/>
  <c r="AD122" i="41" s="1"/>
  <c r="AD123" i="41" s="1"/>
  <c r="Z131" i="39"/>
  <c r="Z122" i="41" s="1"/>
  <c r="Z123" i="41" s="1"/>
  <c r="Y131" i="39"/>
  <c r="Y122" i="41" s="1"/>
  <c r="Y123" i="41" s="1"/>
  <c r="U131" i="39"/>
  <c r="U122" i="41" s="1"/>
  <c r="U123" i="41" s="1"/>
  <c r="S131" i="39"/>
  <c r="S122" i="41" s="1"/>
  <c r="R131" i="39"/>
  <c r="R122" i="41" s="1"/>
  <c r="Q131" i="39"/>
  <c r="Q122" i="41" s="1"/>
  <c r="P131" i="39"/>
  <c r="P122" i="41" s="1"/>
  <c r="S130" i="39"/>
  <c r="S121" i="41" s="1"/>
  <c r="R130" i="39"/>
  <c r="R121" i="41" s="1"/>
  <c r="P130" i="39"/>
  <c r="P121" i="41" s="1"/>
  <c r="AD129" i="39"/>
  <c r="AD120" i="41" s="1"/>
  <c r="AD121" i="41" s="1"/>
  <c r="AB120" i="41"/>
  <c r="AB121" i="41" s="1"/>
  <c r="Z129" i="39"/>
  <c r="Z120" i="41" s="1"/>
  <c r="Z121" i="41" s="1"/>
  <c r="Y129" i="39"/>
  <c r="Y120" i="41" s="1"/>
  <c r="Y121" i="41" s="1"/>
  <c r="U129" i="39"/>
  <c r="U120" i="41" s="1"/>
  <c r="U121" i="41" s="1"/>
  <c r="S129" i="39"/>
  <c r="S120" i="41" s="1"/>
  <c r="R129" i="39"/>
  <c r="R120" i="41" s="1"/>
  <c r="Q129" i="39"/>
  <c r="Q120" i="41" s="1"/>
  <c r="P129" i="39"/>
  <c r="P120" i="41" s="1"/>
  <c r="S128" i="39"/>
  <c r="S119" i="41" s="1"/>
  <c r="R128" i="39"/>
  <c r="R119" i="41" s="1"/>
  <c r="P128" i="39"/>
  <c r="P119" i="41" s="1"/>
  <c r="AD127" i="39"/>
  <c r="AD118" i="41" s="1"/>
  <c r="AD119" i="41" s="1"/>
  <c r="Z127" i="39"/>
  <c r="Z118" i="41" s="1"/>
  <c r="Z119" i="41" s="1"/>
  <c r="Y127" i="39"/>
  <c r="Y118" i="41" s="1"/>
  <c r="Y119" i="41" s="1"/>
  <c r="U127" i="39"/>
  <c r="U118" i="41" s="1"/>
  <c r="U119" i="41" s="1"/>
  <c r="S127" i="39"/>
  <c r="S118" i="41" s="1"/>
  <c r="R127" i="39"/>
  <c r="R118" i="41" s="1"/>
  <c r="Q127" i="39"/>
  <c r="Q118" i="41" s="1"/>
  <c r="P127" i="39"/>
  <c r="P118" i="41" s="1"/>
  <c r="S126" i="39"/>
  <c r="S117" i="41" s="1"/>
  <c r="R126" i="39"/>
  <c r="R117" i="41" s="1"/>
  <c r="P126" i="39"/>
  <c r="P117" i="41" s="1"/>
  <c r="AD125" i="39"/>
  <c r="AD116" i="41" s="1"/>
  <c r="AD117" i="41" s="1"/>
  <c r="AB116" i="41"/>
  <c r="AB117" i="41" s="1"/>
  <c r="Z125" i="39"/>
  <c r="Z116" i="41" s="1"/>
  <c r="Z117" i="41" s="1"/>
  <c r="Y125" i="39"/>
  <c r="Y116" i="41" s="1"/>
  <c r="Y117" i="41" s="1"/>
  <c r="U125" i="39"/>
  <c r="U116" i="41" s="1"/>
  <c r="U117" i="41" s="1"/>
  <c r="S125" i="39"/>
  <c r="S116" i="41" s="1"/>
  <c r="R125" i="39"/>
  <c r="R116" i="41" s="1"/>
  <c r="Q125" i="39"/>
  <c r="Q116" i="41" s="1"/>
  <c r="P125" i="39"/>
  <c r="P116" i="41" s="1"/>
  <c r="S114" i="39"/>
  <c r="S105" i="41" s="1"/>
  <c r="R114" i="39"/>
  <c r="R105" i="41" s="1"/>
  <c r="P114" i="39"/>
  <c r="P105" i="41" s="1"/>
  <c r="AD113" i="39"/>
  <c r="AD104" i="41" s="1"/>
  <c r="AD105" i="41" s="1"/>
  <c r="AB104" i="41"/>
  <c r="AB105" i="41" s="1"/>
  <c r="Z113" i="39"/>
  <c r="Z104" i="41" s="1"/>
  <c r="Z105" i="41" s="1"/>
  <c r="Y113" i="39"/>
  <c r="Y104" i="41" s="1"/>
  <c r="Y105" i="41" s="1"/>
  <c r="U113" i="39"/>
  <c r="U104" i="41" s="1"/>
  <c r="U105" i="41" s="1"/>
  <c r="S113" i="39"/>
  <c r="S104" i="41" s="1"/>
  <c r="R113" i="39"/>
  <c r="R104" i="41" s="1"/>
  <c r="Q113" i="39"/>
  <c r="Q104" i="41" s="1"/>
  <c r="P113" i="39"/>
  <c r="P104" i="41" s="1"/>
  <c r="S112" i="39"/>
  <c r="S103" i="41" s="1"/>
  <c r="R112" i="39"/>
  <c r="R103" i="41" s="1"/>
  <c r="P112" i="39"/>
  <c r="P103" i="41" s="1"/>
  <c r="AD111" i="39"/>
  <c r="AD102" i="41" s="1"/>
  <c r="AD103" i="41" s="1"/>
  <c r="Z111" i="39"/>
  <c r="Z102" i="41" s="1"/>
  <c r="Z103" i="41" s="1"/>
  <c r="Y111" i="39"/>
  <c r="Y102" i="41" s="1"/>
  <c r="Y103" i="41" s="1"/>
  <c r="U111" i="39"/>
  <c r="U102" i="41" s="1"/>
  <c r="U103" i="41" s="1"/>
  <c r="S111" i="39"/>
  <c r="S102" i="41" s="1"/>
  <c r="R111" i="39"/>
  <c r="R102" i="41" s="1"/>
  <c r="Q111" i="39"/>
  <c r="Q102" i="41" s="1"/>
  <c r="P111" i="39"/>
  <c r="P102" i="41" s="1"/>
  <c r="U110" i="39"/>
  <c r="S110" i="39"/>
  <c r="S101" i="41" s="1"/>
  <c r="R110" i="39"/>
  <c r="R101" i="41" s="1"/>
  <c r="P110" i="39"/>
  <c r="P101" i="41" s="1"/>
  <c r="AD109" i="39"/>
  <c r="AD100" i="41" s="1"/>
  <c r="AD101" i="41" s="1"/>
  <c r="AB100" i="41"/>
  <c r="AB101" i="41" s="1"/>
  <c r="Z109" i="39"/>
  <c r="Z100" i="41" s="1"/>
  <c r="Z101" i="41" s="1"/>
  <c r="Y109" i="39"/>
  <c r="Y100" i="41" s="1"/>
  <c r="Y101" i="41" s="1"/>
  <c r="U109" i="39"/>
  <c r="U100" i="41" s="1"/>
  <c r="U101" i="41" s="1"/>
  <c r="S109" i="39"/>
  <c r="S100" i="41" s="1"/>
  <c r="R109" i="39"/>
  <c r="R100" i="41" s="1"/>
  <c r="Q109" i="39"/>
  <c r="Q100" i="41" s="1"/>
  <c r="P109" i="39"/>
  <c r="P100" i="41" s="1"/>
  <c r="S108" i="39"/>
  <c r="S99" i="41" s="1"/>
  <c r="R108" i="39"/>
  <c r="R99" i="41" s="1"/>
  <c r="P108" i="39"/>
  <c r="P99" i="41" s="1"/>
  <c r="AD107" i="39"/>
  <c r="AD98" i="41" s="1"/>
  <c r="AD99" i="41" s="1"/>
  <c r="Z107" i="39"/>
  <c r="Z98" i="41" s="1"/>
  <c r="Z99" i="41" s="1"/>
  <c r="Y107" i="39"/>
  <c r="Y98" i="41" s="1"/>
  <c r="Y99" i="41" s="1"/>
  <c r="U107" i="39"/>
  <c r="U98" i="41" s="1"/>
  <c r="U99" i="41" s="1"/>
  <c r="S107" i="39"/>
  <c r="S98" i="41" s="1"/>
  <c r="R107" i="39"/>
  <c r="R98" i="41" s="1"/>
  <c r="Q107" i="39"/>
  <c r="Q98" i="41" s="1"/>
  <c r="P107" i="39"/>
  <c r="P98" i="41" s="1"/>
  <c r="U106" i="39"/>
  <c r="S106" i="39"/>
  <c r="S97" i="41" s="1"/>
  <c r="R106" i="39"/>
  <c r="R97" i="41" s="1"/>
  <c r="P106" i="39"/>
  <c r="P97" i="41" s="1"/>
  <c r="AD105" i="39"/>
  <c r="AD96" i="41" s="1"/>
  <c r="AD97" i="41" s="1"/>
  <c r="AB96" i="41"/>
  <c r="AB97" i="41" s="1"/>
  <c r="Z105" i="39"/>
  <c r="Z96" i="41" s="1"/>
  <c r="Z97" i="41" s="1"/>
  <c r="Y105" i="39"/>
  <c r="Y96" i="41" s="1"/>
  <c r="Y97" i="41" s="1"/>
  <c r="U105" i="39"/>
  <c r="S105" i="39"/>
  <c r="S96" i="41" s="1"/>
  <c r="R105" i="39"/>
  <c r="R96" i="41" s="1"/>
  <c r="Q105" i="39"/>
  <c r="Q96" i="41" s="1"/>
  <c r="P105" i="39"/>
  <c r="P96" i="41" s="1"/>
  <c r="S104" i="39"/>
  <c r="S95" i="41" s="1"/>
  <c r="R104" i="39"/>
  <c r="R95" i="41" s="1"/>
  <c r="P104" i="39"/>
  <c r="P95" i="41" s="1"/>
  <c r="AD103" i="39"/>
  <c r="AD94" i="41" s="1"/>
  <c r="AD95" i="41" s="1"/>
  <c r="Z103" i="39"/>
  <c r="Z94" i="41" s="1"/>
  <c r="Z95" i="41" s="1"/>
  <c r="Y103" i="39"/>
  <c r="Y94" i="41" s="1"/>
  <c r="Y95" i="41" s="1"/>
  <c r="U103" i="39"/>
  <c r="U94" i="41" s="1"/>
  <c r="U95" i="41" s="1"/>
  <c r="S103" i="39"/>
  <c r="S94" i="41" s="1"/>
  <c r="R103" i="39"/>
  <c r="R94" i="41" s="1"/>
  <c r="Q103" i="39"/>
  <c r="Q94" i="41" s="1"/>
  <c r="P103" i="39"/>
  <c r="P94" i="41" s="1"/>
  <c r="U102" i="39"/>
  <c r="S102" i="39"/>
  <c r="S93" i="41" s="1"/>
  <c r="R102" i="39"/>
  <c r="R93" i="41" s="1"/>
  <c r="P102" i="39"/>
  <c r="P93" i="41" s="1"/>
  <c r="AD101" i="39"/>
  <c r="AD92" i="41" s="1"/>
  <c r="AD93" i="41" s="1"/>
  <c r="AB92" i="41"/>
  <c r="AB93" i="41" s="1"/>
  <c r="Z101" i="39"/>
  <c r="Z92" i="41" s="1"/>
  <c r="Z93" i="41" s="1"/>
  <c r="Y101" i="39"/>
  <c r="Y92" i="41" s="1"/>
  <c r="Y93" i="41" s="1"/>
  <c r="U101" i="39"/>
  <c r="U92" i="41" s="1"/>
  <c r="U93" i="41" s="1"/>
  <c r="S101" i="39"/>
  <c r="S92" i="41" s="1"/>
  <c r="R101" i="39"/>
  <c r="R92" i="41" s="1"/>
  <c r="Q101" i="39"/>
  <c r="Q92" i="41" s="1"/>
  <c r="P101" i="39"/>
  <c r="P92" i="41" s="1"/>
  <c r="S100" i="39"/>
  <c r="S91" i="41" s="1"/>
  <c r="R100" i="39"/>
  <c r="R91" i="41" s="1"/>
  <c r="P100" i="39"/>
  <c r="P91" i="41" s="1"/>
  <c r="AD99" i="39"/>
  <c r="AD90" i="41" s="1"/>
  <c r="AD91" i="41" s="1"/>
  <c r="Z99" i="39"/>
  <c r="Z90" i="41" s="1"/>
  <c r="Z91" i="41" s="1"/>
  <c r="Y99" i="39"/>
  <c r="Y90" i="41" s="1"/>
  <c r="Y91" i="41" s="1"/>
  <c r="U99" i="39"/>
  <c r="U90" i="41" s="1"/>
  <c r="U91" i="41" s="1"/>
  <c r="S99" i="39"/>
  <c r="S90" i="41" s="1"/>
  <c r="R99" i="39"/>
  <c r="R90" i="41" s="1"/>
  <c r="Q99" i="39"/>
  <c r="Q90" i="41" s="1"/>
  <c r="P99" i="39"/>
  <c r="P90" i="41" s="1"/>
  <c r="U98" i="39"/>
  <c r="S98" i="39"/>
  <c r="S89" i="41" s="1"/>
  <c r="R98" i="39"/>
  <c r="R89" i="41" s="1"/>
  <c r="P98" i="39"/>
  <c r="P89" i="41" s="1"/>
  <c r="AD97" i="39"/>
  <c r="AD88" i="41" s="1"/>
  <c r="AD89" i="41" s="1"/>
  <c r="AB88" i="41"/>
  <c r="AB89" i="41" s="1"/>
  <c r="Z97" i="39"/>
  <c r="Z88" i="41" s="1"/>
  <c r="Z89" i="41" s="1"/>
  <c r="Y97" i="39"/>
  <c r="Y88" i="41" s="1"/>
  <c r="Y89" i="41" s="1"/>
  <c r="U97" i="39"/>
  <c r="S97" i="39"/>
  <c r="S88" i="41" s="1"/>
  <c r="R97" i="39"/>
  <c r="R88" i="41" s="1"/>
  <c r="Q97" i="39"/>
  <c r="Q88" i="41" s="1"/>
  <c r="P97" i="39"/>
  <c r="P88" i="41" s="1"/>
  <c r="S96" i="39"/>
  <c r="S87" i="41" s="1"/>
  <c r="R96" i="39"/>
  <c r="R87" i="41" s="1"/>
  <c r="P96" i="39"/>
  <c r="P87" i="41" s="1"/>
  <c r="AD95" i="39"/>
  <c r="AD86" i="41" s="1"/>
  <c r="AD87" i="41" s="1"/>
  <c r="Z95" i="39"/>
  <c r="Z86" i="41" s="1"/>
  <c r="Z87" i="41" s="1"/>
  <c r="Y95" i="39"/>
  <c r="Y86" i="41" s="1"/>
  <c r="Y87" i="41" s="1"/>
  <c r="U95" i="39"/>
  <c r="U86" i="41" s="1"/>
  <c r="U87" i="41" s="1"/>
  <c r="S95" i="39"/>
  <c r="S86" i="41" s="1"/>
  <c r="R95" i="39"/>
  <c r="R86" i="41" s="1"/>
  <c r="Q95" i="39"/>
  <c r="Q86" i="41" s="1"/>
  <c r="P95" i="39"/>
  <c r="P86" i="41" s="1"/>
  <c r="U94" i="39"/>
  <c r="S94" i="39"/>
  <c r="S85" i="41" s="1"/>
  <c r="R94" i="39"/>
  <c r="R85" i="41" s="1"/>
  <c r="P94" i="39"/>
  <c r="P85" i="41" s="1"/>
  <c r="AD93" i="39"/>
  <c r="AD84" i="41" s="1"/>
  <c r="AD85" i="41" s="1"/>
  <c r="AB84" i="41"/>
  <c r="AB85" i="41" s="1"/>
  <c r="Z93" i="39"/>
  <c r="Z84" i="41" s="1"/>
  <c r="Z85" i="41" s="1"/>
  <c r="Y93" i="39"/>
  <c r="Y84" i="41" s="1"/>
  <c r="Y85" i="41" s="1"/>
  <c r="U93" i="39"/>
  <c r="S93" i="39"/>
  <c r="S84" i="41" s="1"/>
  <c r="R93" i="39"/>
  <c r="R84" i="41" s="1"/>
  <c r="Q93" i="39"/>
  <c r="Q84" i="41" s="1"/>
  <c r="P93" i="39"/>
  <c r="P84" i="41" s="1"/>
  <c r="S92" i="39"/>
  <c r="S83" i="41" s="1"/>
  <c r="R92" i="39"/>
  <c r="R83" i="41" s="1"/>
  <c r="P92" i="39"/>
  <c r="P83" i="41" s="1"/>
  <c r="AD91" i="39"/>
  <c r="AD82" i="41" s="1"/>
  <c r="AD83" i="41" s="1"/>
  <c r="Z91" i="39"/>
  <c r="Z82" i="41" s="1"/>
  <c r="Z83" i="41" s="1"/>
  <c r="Y91" i="39"/>
  <c r="Y82" i="41" s="1"/>
  <c r="Y83" i="41" s="1"/>
  <c r="U91" i="39"/>
  <c r="U82" i="41" s="1"/>
  <c r="U83" i="41" s="1"/>
  <c r="S91" i="39"/>
  <c r="S82" i="41" s="1"/>
  <c r="R91" i="39"/>
  <c r="R82" i="41" s="1"/>
  <c r="Q91" i="39"/>
  <c r="Q82" i="41" s="1"/>
  <c r="P91" i="39"/>
  <c r="P82" i="41" s="1"/>
  <c r="U90" i="39"/>
  <c r="S90" i="39"/>
  <c r="S81" i="41" s="1"/>
  <c r="R90" i="39"/>
  <c r="R81" i="41" s="1"/>
  <c r="P90" i="39"/>
  <c r="P81" i="41" s="1"/>
  <c r="AD89" i="39"/>
  <c r="AD80" i="41" s="1"/>
  <c r="AD81" i="41" s="1"/>
  <c r="AB80" i="41"/>
  <c r="AB81" i="41" s="1"/>
  <c r="Z89" i="39"/>
  <c r="Z80" i="41" s="1"/>
  <c r="Z81" i="41" s="1"/>
  <c r="Y89" i="39"/>
  <c r="Y80" i="41" s="1"/>
  <c r="Y81" i="41" s="1"/>
  <c r="U89" i="39"/>
  <c r="U80" i="41" s="1"/>
  <c r="U81" i="41" s="1"/>
  <c r="S89" i="39"/>
  <c r="S80" i="41" s="1"/>
  <c r="R89" i="39"/>
  <c r="R80" i="41" s="1"/>
  <c r="Q89" i="39"/>
  <c r="Q80" i="41" s="1"/>
  <c r="P89" i="39"/>
  <c r="P80" i="41" s="1"/>
  <c r="S28" i="39"/>
  <c r="S19" i="41" s="1"/>
  <c r="R28" i="39"/>
  <c r="R19" i="41" s="1"/>
  <c r="P28" i="39"/>
  <c r="P19" i="41" s="1"/>
  <c r="Z27" i="39"/>
  <c r="Z18" i="41" s="1"/>
  <c r="Z19" i="41" s="1"/>
  <c r="Y27" i="39"/>
  <c r="Y18" i="41" s="1"/>
  <c r="Y19" i="41" s="1"/>
  <c r="Q27" i="39"/>
  <c r="Q18" i="41" s="1"/>
  <c r="P27" i="39"/>
  <c r="P18" i="41" s="1"/>
  <c r="S26" i="39"/>
  <c r="S17" i="41" s="1"/>
  <c r="R26" i="39"/>
  <c r="R17" i="41" s="1"/>
  <c r="P26" i="39"/>
  <c r="P17" i="41" s="1"/>
  <c r="Z25" i="39"/>
  <c r="Z16" i="41" s="1"/>
  <c r="Z17" i="41" s="1"/>
  <c r="Y25" i="39"/>
  <c r="Y16" i="41" s="1"/>
  <c r="Y17" i="41" s="1"/>
  <c r="Q25" i="39"/>
  <c r="Q16" i="41" s="1"/>
  <c r="P25" i="39"/>
  <c r="P16" i="41" s="1"/>
  <c r="R24" i="39"/>
  <c r="R15" i="41" s="1"/>
  <c r="P24" i="39"/>
  <c r="P15" i="41" s="1"/>
  <c r="Z23" i="39"/>
  <c r="Z14" i="41" s="1"/>
  <c r="Z15" i="41" s="1"/>
  <c r="Y23" i="39"/>
  <c r="Y14" i="41" s="1"/>
  <c r="Y15" i="41" s="1"/>
  <c r="Q23" i="39"/>
  <c r="Q14" i="41" s="1"/>
  <c r="P23" i="39"/>
  <c r="P14" i="41" s="1"/>
  <c r="P22" i="39"/>
  <c r="P13" i="41" s="1"/>
  <c r="Z21" i="39"/>
  <c r="Z12" i="41" s="1"/>
  <c r="Z13" i="41" s="1"/>
  <c r="Y21" i="39"/>
  <c r="Y12" i="41" s="1"/>
  <c r="Y13" i="41" s="1"/>
  <c r="Q21" i="39"/>
  <c r="Q12" i="41" s="1"/>
  <c r="P21" i="39"/>
  <c r="P12" i="41" s="1"/>
  <c r="P20" i="39"/>
  <c r="P11" i="41" s="1"/>
  <c r="Z19" i="39"/>
  <c r="Z10" i="41" s="1"/>
  <c r="Z11" i="41" s="1"/>
  <c r="Y19" i="39"/>
  <c r="Y10" i="41" s="1"/>
  <c r="Y11" i="41" s="1"/>
  <c r="Q19" i="39"/>
  <c r="Q10" i="41" s="1"/>
  <c r="P19" i="39"/>
  <c r="P10" i="41" s="1"/>
  <c r="P18" i="39"/>
  <c r="P9" i="41" s="1"/>
  <c r="Z17" i="39"/>
  <c r="Z8" i="41" s="1"/>
  <c r="Z9" i="41" s="1"/>
  <c r="Y17" i="39"/>
  <c r="Y8" i="41" s="1"/>
  <c r="Y9" i="41" s="1"/>
  <c r="Q17" i="39"/>
  <c r="Q8" i="41" s="1"/>
  <c r="P17" i="39"/>
  <c r="P8" i="41" s="1"/>
  <c r="P16" i="39"/>
  <c r="P7" i="41" s="1"/>
  <c r="Z15" i="39"/>
  <c r="Z6" i="41" s="1"/>
  <c r="Z7" i="41" s="1"/>
  <c r="Y15" i="39"/>
  <c r="Y6" i="41" s="1"/>
  <c r="Y7" i="41" s="1"/>
  <c r="Q15" i="39"/>
  <c r="Q6" i="41" s="1"/>
  <c r="P15" i="39"/>
  <c r="P6" i="41" s="1"/>
  <c r="P14" i="39"/>
  <c r="P5" i="41" s="1"/>
  <c r="Z13" i="39"/>
  <c r="Z4" i="41" s="1"/>
  <c r="Z5" i="41" s="1"/>
  <c r="Y13" i="39"/>
  <c r="Y4" i="41" s="1"/>
  <c r="Y5" i="41" s="1"/>
  <c r="Q13" i="39"/>
  <c r="Q4" i="41" s="1"/>
  <c r="P13" i="39"/>
  <c r="U12" i="39"/>
  <c r="P12" i="39"/>
  <c r="R12" i="39" s="1"/>
  <c r="R3" i="41" s="1"/>
  <c r="Z11" i="39"/>
  <c r="AA2" i="41" s="1"/>
  <c r="AA3" i="41" s="1"/>
  <c r="Y11" i="39"/>
  <c r="Y2" i="41" s="1"/>
  <c r="Y3" i="41" s="1"/>
  <c r="Q11" i="39"/>
  <c r="Q2" i="41" s="1"/>
  <c r="P11" i="39"/>
  <c r="P2" i="41" s="1"/>
  <c r="S279" i="39"/>
  <c r="S179" i="41" s="1"/>
  <c r="S267" i="39"/>
  <c r="S169" i="41" s="1"/>
  <c r="R269" i="39"/>
  <c r="R171" i="41" s="1"/>
  <c r="S24" i="39"/>
  <c r="S15" i="41" s="1"/>
  <c r="P82" i="42"/>
  <c r="Y172" i="41"/>
  <c r="AA169" i="41"/>
  <c r="AA170" i="41"/>
  <c r="R268" i="39"/>
  <c r="R170" i="41" s="1"/>
  <c r="S268" i="39"/>
  <c r="S170" i="41" s="1"/>
  <c r="S269" i="39"/>
  <c r="S27" i="39"/>
  <c r="S18" i="41" s="1"/>
  <c r="R16" i="39"/>
  <c r="R7" i="41" s="1"/>
  <c r="S23" i="39"/>
  <c r="S14" i="41" s="1"/>
  <c r="AA25" i="39"/>
  <c r="AA16" i="41" s="1"/>
  <c r="AA17" i="41" s="1"/>
  <c r="AA27" i="39"/>
  <c r="AA18" i="41" s="1"/>
  <c r="AA19" i="41" s="1"/>
  <c r="AA15" i="39"/>
  <c r="AA6" i="41" s="1"/>
  <c r="AA7" i="41" s="1"/>
  <c r="AA17" i="39"/>
  <c r="AA8" i="41" s="1"/>
  <c r="AA9" i="41" s="1"/>
  <c r="AA21" i="39"/>
  <c r="AA12" i="41" s="1"/>
  <c r="AA13" i="41" s="1"/>
  <c r="AA23" i="39"/>
  <c r="AA14" i="41" s="1"/>
  <c r="AA15" i="41" s="1"/>
  <c r="S18" i="39"/>
  <c r="S9" i="41" s="1"/>
  <c r="R21" i="39"/>
  <c r="R12" i="41" s="1"/>
  <c r="S22" i="39"/>
  <c r="S13" i="41" s="1"/>
  <c r="T22" i="39"/>
  <c r="T13" i="41" s="1"/>
  <c r="R25" i="39"/>
  <c r="R16" i="41" s="1"/>
  <c r="R18" i="39"/>
  <c r="R9" i="41" s="1"/>
  <c r="S21" i="39"/>
  <c r="S12" i="41" s="1"/>
  <c r="R22" i="39"/>
  <c r="R13" i="41" s="1"/>
  <c r="R23" i="39"/>
  <c r="R14" i="41" s="1"/>
  <c r="S25" i="39"/>
  <c r="S16" i="41" s="1"/>
  <c r="R27" i="39"/>
  <c r="R18" i="41" s="1"/>
  <c r="T25" i="39"/>
  <c r="T16" i="41" s="1"/>
  <c r="T27" i="39"/>
  <c r="T18" i="41" s="1"/>
  <c r="S17" i="39"/>
  <c r="S8" i="41" s="1"/>
  <c r="R17" i="39"/>
  <c r="R8" i="41" s="1"/>
  <c r="R267" i="39"/>
  <c r="R169" i="41" s="1"/>
  <c r="R14" i="39"/>
  <c r="R5" i="41" s="1"/>
  <c r="AA19" i="39"/>
  <c r="AA10" i="41" s="1"/>
  <c r="AA11" i="41" s="1"/>
  <c r="S20" i="39"/>
  <c r="S11" i="41" s="1"/>
  <c r="R20" i="39"/>
  <c r="R11" i="41" s="1"/>
  <c r="S19" i="39"/>
  <c r="S10" i="41" s="1"/>
  <c r="R19" i="39"/>
  <c r="R10" i="41" s="1"/>
  <c r="S12" i="39"/>
  <c r="S3" i="41" s="1"/>
  <c r="S11" i="39"/>
  <c r="S2" i="41" s="1"/>
  <c r="C1" i="29"/>
  <c r="C2" i="29"/>
  <c r="B1" i="31"/>
  <c r="B2" i="31"/>
  <c r="C1" i="2"/>
  <c r="C2" i="2"/>
  <c r="E1" i="35"/>
  <c r="U266" i="39"/>
  <c r="U169" i="41" s="1"/>
  <c r="T169" i="41"/>
  <c r="T170" i="41"/>
  <c r="S171" i="41"/>
  <c r="T171" i="41"/>
  <c r="AA171" i="41"/>
  <c r="AA168" i="41"/>
  <c r="T23" i="39"/>
  <c r="T14" i="41" s="1"/>
  <c r="T18" i="39"/>
  <c r="T9" i="41" s="1"/>
  <c r="T21" i="39"/>
  <c r="T12" i="41" s="1"/>
  <c r="T19" i="39"/>
  <c r="T10" i="41" s="1"/>
  <c r="U27" i="39"/>
  <c r="U18" i="41" s="1"/>
  <c r="U19" i="41" s="1"/>
  <c r="U25" i="39"/>
  <c r="U16" i="41" s="1"/>
  <c r="U17" i="41" s="1"/>
  <c r="T8" i="41"/>
  <c r="AD133" i="39"/>
  <c r="AD124" i="41" s="1"/>
  <c r="AD125" i="41" s="1"/>
  <c r="T20" i="39"/>
  <c r="T11" i="41" s="1"/>
  <c r="U268" i="39"/>
  <c r="U21" i="39"/>
  <c r="U12" i="41" s="1"/>
  <c r="U13" i="41" s="1"/>
  <c r="U23" i="39"/>
  <c r="U14" i="41" s="1"/>
  <c r="U15" i="41" s="1"/>
  <c r="AB25" i="39"/>
  <c r="AB16" i="41" s="1"/>
  <c r="AB17" i="41" s="1"/>
  <c r="AB27" i="39"/>
  <c r="U19" i="39"/>
  <c r="U10" i="41" s="1"/>
  <c r="U11" i="41" s="1"/>
  <c r="AB19" i="39"/>
  <c r="AB10" i="41" s="1"/>
  <c r="AB11" i="41" s="1"/>
  <c r="M32" i="35"/>
  <c r="H32" i="35"/>
  <c r="G32" i="35"/>
  <c r="D32" i="35"/>
  <c r="C32" i="35"/>
  <c r="B32" i="35"/>
  <c r="K32" i="35" s="1"/>
  <c r="O30" i="35"/>
  <c r="Q23" i="40" s="1"/>
  <c r="K30" i="35"/>
  <c r="O29" i="35"/>
  <c r="Q22" i="40" s="1"/>
  <c r="O28" i="35"/>
  <c r="Q21" i="40" s="1"/>
  <c r="K28" i="35"/>
  <c r="M21" i="40" s="1"/>
  <c r="O27" i="35"/>
  <c r="Q20" i="40" s="1"/>
  <c r="K27" i="35"/>
  <c r="M20" i="40" s="1"/>
  <c r="O26" i="35"/>
  <c r="Q19" i="40" s="1"/>
  <c r="K26" i="35"/>
  <c r="M19" i="40" s="1"/>
  <c r="O25" i="35"/>
  <c r="Q18" i="40" s="1"/>
  <c r="K25" i="35"/>
  <c r="M18" i="40" s="1"/>
  <c r="O24" i="35"/>
  <c r="Q17" i="40" s="1"/>
  <c r="K24" i="35"/>
  <c r="M17" i="40" s="1"/>
  <c r="O23" i="35"/>
  <c r="Q16" i="40" s="1"/>
  <c r="K23" i="35"/>
  <c r="M16" i="40" s="1"/>
  <c r="O22" i="35"/>
  <c r="Q15" i="40" s="1"/>
  <c r="M15" i="40"/>
  <c r="O18" i="35"/>
  <c r="Q11" i="40" s="1"/>
  <c r="K18" i="35"/>
  <c r="M11" i="40" s="1"/>
  <c r="O17" i="35"/>
  <c r="Q10" i="40" s="1"/>
  <c r="K17" i="35"/>
  <c r="M10" i="40" s="1"/>
  <c r="O16" i="35"/>
  <c r="Q9" i="40" s="1"/>
  <c r="K16" i="35"/>
  <c r="M9" i="40" s="1"/>
  <c r="O15" i="35"/>
  <c r="Q8" i="40" s="1"/>
  <c r="K15" i="35"/>
  <c r="O14" i="35"/>
  <c r="Q7" i="40" s="1"/>
  <c r="K14" i="35"/>
  <c r="M7" i="40" s="1"/>
  <c r="O13" i="35"/>
  <c r="Q6" i="40" s="1"/>
  <c r="K13" i="35"/>
  <c r="M6" i="40" s="1"/>
  <c r="O12" i="35"/>
  <c r="Q5" i="40" s="1"/>
  <c r="K12" i="35"/>
  <c r="M5" i="40" s="1"/>
  <c r="O11" i="35"/>
  <c r="Q4" i="40" s="1"/>
  <c r="K11" i="35"/>
  <c r="M4" i="40" s="1"/>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c r="T17" i="42"/>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AB21" i="39"/>
  <c r="AB12" i="41" s="1"/>
  <c r="AB13" i="41" s="1"/>
  <c r="AB268" i="39"/>
  <c r="AB170" i="41" s="1"/>
  <c r="AB23" i="39"/>
  <c r="AB14" i="41" s="1"/>
  <c r="AB15" i="41" s="1"/>
  <c r="T13" i="42"/>
  <c r="AB18" i="41"/>
  <c r="AB19" i="41" s="1"/>
  <c r="AD27" i="39"/>
  <c r="AD18" i="41" s="1"/>
  <c r="AD19" i="41" s="1"/>
  <c r="AD25" i="39"/>
  <c r="AD16" i="41" s="1"/>
  <c r="AD17" i="41" s="1"/>
  <c r="AD23" i="39"/>
  <c r="AD14" i="41" s="1"/>
  <c r="AD15" i="41" s="1"/>
  <c r="AD21" i="39"/>
  <c r="AD12" i="41" s="1"/>
  <c r="AD13" i="41" s="1"/>
  <c r="AB266" i="39"/>
  <c r="AB169" i="41" s="1"/>
  <c r="P9" i="35"/>
  <c r="T67" i="42"/>
  <c r="P10" i="35"/>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AD268" i="39"/>
  <c r="AD171" i="41" s="1"/>
  <c r="U277" i="39"/>
  <c r="AD266" i="39"/>
  <c r="AD169" i="41" s="1"/>
  <c r="AD19" i="39"/>
  <c r="AD10" i="41" s="1"/>
  <c r="AD11" i="41" s="1"/>
  <c r="P10" i="42" l="1"/>
  <c r="T20" i="34"/>
  <c r="T10" i="42" s="1"/>
  <c r="P9" i="42"/>
  <c r="T19" i="34"/>
  <c r="T9" i="42" s="1"/>
  <c r="Y175" i="41"/>
  <c r="U70" i="39"/>
  <c r="U52" i="39"/>
  <c r="Y171" i="41"/>
  <c r="Z175" i="41"/>
  <c r="U175" i="41"/>
  <c r="L152" i="39"/>
  <c r="T150" i="39"/>
  <c r="AB150" i="39" s="1"/>
  <c r="S150" i="39"/>
  <c r="S151" i="39"/>
  <c r="T151" i="39"/>
  <c r="AA143" i="41"/>
  <c r="T14" i="34"/>
  <c r="T4" i="42" s="1"/>
  <c r="P88" i="34"/>
  <c r="P122" i="34"/>
  <c r="P87" i="42" s="1"/>
  <c r="P119" i="34"/>
  <c r="P85" i="42" s="1"/>
  <c r="AD39" i="39"/>
  <c r="AD30" i="41" s="1"/>
  <c r="AD31" i="41" s="1"/>
  <c r="Q276" i="39"/>
  <c r="Q280" i="39" s="1"/>
  <c r="Q282" i="39" s="1"/>
  <c r="R185" i="39"/>
  <c r="R148" i="41" s="1"/>
  <c r="U74" i="39"/>
  <c r="U185" i="39" s="1"/>
  <c r="C150" i="41"/>
  <c r="Z168" i="41"/>
  <c r="Y176" i="41"/>
  <c r="AD172" i="41"/>
  <c r="S185" i="39"/>
  <c r="S148" i="41" s="1"/>
  <c r="R194" i="39"/>
  <c r="R149" i="41" s="1"/>
  <c r="U92" i="39"/>
  <c r="U178" i="41"/>
  <c r="U195" i="39"/>
  <c r="Y147" i="41"/>
  <c r="V145" i="41"/>
  <c r="AA149" i="41"/>
  <c r="S244" i="39"/>
  <c r="S159" i="41" s="1"/>
  <c r="C156" i="41"/>
  <c r="H162" i="41"/>
  <c r="U112" i="39"/>
  <c r="Y168" i="41"/>
  <c r="Z179" i="41"/>
  <c r="U78" i="39"/>
  <c r="Y174" i="39"/>
  <c r="Y146" i="41" s="1"/>
  <c r="Q194" i="39"/>
  <c r="Q149" i="41" s="1"/>
  <c r="X143" i="41"/>
  <c r="C152" i="41"/>
  <c r="AC149" i="41"/>
  <c r="Y150" i="41"/>
  <c r="AD160" i="41"/>
  <c r="Y164" i="39"/>
  <c r="Y144" i="41" s="1"/>
  <c r="AA147" i="41"/>
  <c r="S194" i="39"/>
  <c r="S149" i="41" s="1"/>
  <c r="W144" i="41"/>
  <c r="W146" i="41"/>
  <c r="P245" i="39"/>
  <c r="P160" i="41" s="1"/>
  <c r="AC162" i="41"/>
  <c r="U159" i="41"/>
  <c r="U269" i="39"/>
  <c r="Z2" i="41"/>
  <c r="Z3" i="41" s="1"/>
  <c r="U76" i="41"/>
  <c r="U77" i="41" s="1"/>
  <c r="U50" i="41"/>
  <c r="U51" i="41" s="1"/>
  <c r="U62" i="39"/>
  <c r="U205" i="39"/>
  <c r="U36" i="39"/>
  <c r="U86" i="39"/>
  <c r="C144" i="41"/>
  <c r="P194" i="39"/>
  <c r="P149" i="41" s="1"/>
  <c r="Z174" i="39"/>
  <c r="AB151" i="41"/>
  <c r="S164" i="39"/>
  <c r="S143" i="41" s="1"/>
  <c r="R255" i="39"/>
  <c r="R162" i="41" s="1"/>
  <c r="S224" i="39"/>
  <c r="S155" i="41" s="1"/>
  <c r="R234" i="39"/>
  <c r="R157" i="41" s="1"/>
  <c r="AA161" i="41"/>
  <c r="AA157" i="41"/>
  <c r="P11" i="42"/>
  <c r="T21" i="34"/>
  <c r="T11" i="42" s="1"/>
  <c r="P14" i="35"/>
  <c r="P69" i="42"/>
  <c r="T79" i="34"/>
  <c r="T69" i="42" s="1"/>
  <c r="P68" i="42"/>
  <c r="T78" i="34"/>
  <c r="T68" i="42" s="1"/>
  <c r="P4" i="42"/>
  <c r="P8" i="42"/>
  <c r="T18" i="34"/>
  <c r="T8" i="42" s="1"/>
  <c r="P6" i="42"/>
  <c r="T16" i="34"/>
  <c r="T6" i="42" s="1"/>
  <c r="P7" i="42"/>
  <c r="T17" i="34"/>
  <c r="T7" i="42" s="1"/>
  <c r="D15" i="2"/>
  <c r="P32" i="35"/>
  <c r="I6" i="28"/>
  <c r="U82" i="39"/>
  <c r="K282" i="39"/>
  <c r="L282" i="39"/>
  <c r="T112" i="34"/>
  <c r="T80" i="42" s="1"/>
  <c r="P83" i="42"/>
  <c r="P114" i="34"/>
  <c r="S254" i="39"/>
  <c r="S161" i="41" s="1"/>
  <c r="P4" i="41"/>
  <c r="S13" i="39"/>
  <c r="S4" i="41" s="1"/>
  <c r="K152" i="39"/>
  <c r="T113" i="34"/>
  <c r="T81" i="42" s="1"/>
  <c r="P111" i="34"/>
  <c r="O80" i="42"/>
  <c r="S2" i="42"/>
  <c r="P5" i="42"/>
  <c r="T5" i="42"/>
  <c r="K29" i="35"/>
  <c r="P29" i="35" s="1"/>
  <c r="AA13" i="39"/>
  <c r="AA4" i="41" s="1"/>
  <c r="AA5" i="41" s="1"/>
  <c r="S16" i="39"/>
  <c r="S7" i="41" s="1"/>
  <c r="T16" i="39"/>
  <c r="T7" i="41" s="1"/>
  <c r="S14" i="39"/>
  <c r="S5" i="41" s="1"/>
  <c r="T14" i="39"/>
  <c r="T5" i="41" s="1"/>
  <c r="H152" i="39"/>
  <c r="P277" i="39"/>
  <c r="T12" i="39"/>
  <c r="T3" i="41" s="1"/>
  <c r="T11" i="39"/>
  <c r="T4" i="41"/>
  <c r="U17" i="39"/>
  <c r="R15" i="39"/>
  <c r="R6" i="41" s="1"/>
  <c r="S15" i="39"/>
  <c r="R13" i="39"/>
  <c r="R4" i="41" s="1"/>
  <c r="R11" i="39"/>
  <c r="R2" i="41" s="1"/>
  <c r="P276" i="39"/>
  <c r="R276" i="39" s="1"/>
  <c r="J152" i="39"/>
  <c r="S276" i="39"/>
  <c r="U279" i="39"/>
  <c r="S3" i="42"/>
  <c r="T3" i="42"/>
  <c r="S4" i="42"/>
  <c r="P3" i="42"/>
  <c r="AD177" i="41"/>
  <c r="U168" i="41"/>
  <c r="U32" i="39"/>
  <c r="U44" i="39"/>
  <c r="P25" i="35"/>
  <c r="P28" i="35"/>
  <c r="H6" i="34"/>
  <c r="Z177" i="41"/>
  <c r="U173" i="41"/>
  <c r="U100" i="39"/>
  <c r="P126" i="34"/>
  <c r="U56" i="39"/>
  <c r="U58" i="41"/>
  <c r="U59" i="41" s="1"/>
  <c r="U62" i="41"/>
  <c r="U63" i="41" s="1"/>
  <c r="P281" i="39"/>
  <c r="AD144" i="41"/>
  <c r="AD143" i="41"/>
  <c r="AA145" i="41"/>
  <c r="AA146" i="41"/>
  <c r="Y152" i="39"/>
  <c r="P13" i="35"/>
  <c r="J6" i="28"/>
  <c r="E6" i="28"/>
  <c r="P23" i="35"/>
  <c r="P26" i="35"/>
  <c r="V152" i="39"/>
  <c r="Z152" i="39" s="1"/>
  <c r="P117" i="34"/>
  <c r="H282" i="39"/>
  <c r="C146" i="41"/>
  <c r="C145" i="41"/>
  <c r="U48" i="39"/>
  <c r="U175" i="39"/>
  <c r="AB144" i="41"/>
  <c r="Z159" i="41"/>
  <c r="AC158" i="41"/>
  <c r="U156" i="41"/>
  <c r="U120" i="39"/>
  <c r="P131" i="34"/>
  <c r="P93" i="42" s="1"/>
  <c r="Q244" i="39"/>
  <c r="Q159" i="41" s="1"/>
  <c r="C160" i="41"/>
  <c r="Y162" i="41"/>
  <c r="AC151" i="41"/>
  <c r="O97" i="42"/>
  <c r="AD178" i="41"/>
  <c r="AD168" i="41"/>
  <c r="AB175" i="41"/>
  <c r="AB179" i="41"/>
  <c r="AD170" i="41"/>
  <c r="AB171" i="41"/>
  <c r="AB172" i="41"/>
  <c r="Z161" i="41"/>
  <c r="AB160" i="41"/>
  <c r="AD156" i="41"/>
  <c r="Z156" i="41"/>
  <c r="AA154" i="41"/>
  <c r="AD151" i="41"/>
  <c r="Z151" i="41"/>
  <c r="AB148" i="41"/>
  <c r="U177" i="41"/>
  <c r="U176" i="41"/>
  <c r="E6" i="33"/>
  <c r="Z172" i="41"/>
  <c r="P151" i="39"/>
  <c r="R151" i="39" s="1"/>
  <c r="P3" i="41"/>
  <c r="U96" i="41"/>
  <c r="U97" i="41" s="1"/>
  <c r="U108" i="39"/>
  <c r="P86" i="42"/>
  <c r="P120" i="34"/>
  <c r="U66" i="39"/>
  <c r="P24" i="35"/>
  <c r="U170" i="41"/>
  <c r="U171" i="41"/>
  <c r="AD175" i="41"/>
  <c r="U84" i="41"/>
  <c r="U85" i="41" s="1"/>
  <c r="U96" i="39"/>
  <c r="L2" i="40"/>
  <c r="U70" i="41"/>
  <c r="U71" i="41" s="1"/>
  <c r="M22" i="40"/>
  <c r="Q150" i="39"/>
  <c r="Q152" i="39" s="1"/>
  <c r="AB168" i="41"/>
  <c r="P27" i="35"/>
  <c r="M8" i="40"/>
  <c r="P15" i="35"/>
  <c r="M23" i="40"/>
  <c r="P30" i="35"/>
  <c r="Z171" i="41"/>
  <c r="Y179" i="41"/>
  <c r="Y178" i="41"/>
  <c r="U54" i="41"/>
  <c r="U55" i="41" s="1"/>
  <c r="Z276" i="39"/>
  <c r="Y276" i="39"/>
  <c r="AB176" i="41"/>
  <c r="AB177" i="41"/>
  <c r="H6" i="28"/>
  <c r="G6" i="28"/>
  <c r="J15" i="2"/>
  <c r="B16" i="31" s="1"/>
  <c r="P18" i="35"/>
  <c r="P22" i="35"/>
  <c r="P150" i="39"/>
  <c r="R150" i="39" s="1"/>
  <c r="U88" i="41"/>
  <c r="U89" i="41" s="1"/>
  <c r="U124" i="39"/>
  <c r="U235" i="39" s="1"/>
  <c r="I153" i="41"/>
  <c r="S214" i="39"/>
  <c r="S153" i="41" s="1"/>
  <c r="R214" i="39"/>
  <c r="R153" i="41" s="1"/>
  <c r="M153" i="41"/>
  <c r="P214" i="39"/>
  <c r="P153" i="41" s="1"/>
  <c r="AB154" i="41"/>
  <c r="AB153" i="41"/>
  <c r="N155" i="41"/>
  <c r="Q224" i="39"/>
  <c r="Q155" i="41" s="1"/>
  <c r="AC155" i="41"/>
  <c r="AC156" i="41"/>
  <c r="C158" i="41"/>
  <c r="C157" i="41"/>
  <c r="K157" i="41"/>
  <c r="P234" i="39"/>
  <c r="P157" i="41" s="1"/>
  <c r="O157" i="41"/>
  <c r="Q234" i="39"/>
  <c r="Q157" i="41" s="1"/>
  <c r="Z158" i="41"/>
  <c r="Z157" i="41"/>
  <c r="AD158" i="41"/>
  <c r="AD157" i="41"/>
  <c r="L158" i="41"/>
  <c r="P235" i="39"/>
  <c r="P158" i="41" s="1"/>
  <c r="H159" i="41"/>
  <c r="R244" i="39"/>
  <c r="R159" i="41" s="1"/>
  <c r="L159" i="41"/>
  <c r="P244" i="39"/>
  <c r="P159" i="41" s="1"/>
  <c r="AA159" i="41"/>
  <c r="AA160" i="41"/>
  <c r="S245" i="39"/>
  <c r="S160" i="41" s="1"/>
  <c r="R245" i="39"/>
  <c r="R160" i="41" s="1"/>
  <c r="H160" i="41"/>
  <c r="C162" i="41"/>
  <c r="C161" i="41"/>
  <c r="K161" i="41"/>
  <c r="P254" i="39"/>
  <c r="P161" i="41" s="1"/>
  <c r="O161" i="41"/>
  <c r="Q254" i="39"/>
  <c r="Q161" i="41" s="1"/>
  <c r="L162" i="41"/>
  <c r="P255" i="39"/>
  <c r="P162" i="41" s="1"/>
  <c r="P225" i="39"/>
  <c r="P156" i="41" s="1"/>
  <c r="Y156" i="41"/>
  <c r="N6" i="34"/>
  <c r="U145" i="41"/>
  <c r="AA174" i="41"/>
  <c r="I161" i="41"/>
  <c r="R254" i="39"/>
  <c r="R161" i="41" s="1"/>
  <c r="V144" i="41"/>
  <c r="V143" i="41"/>
  <c r="Z164" i="39"/>
  <c r="P133" i="34"/>
  <c r="O94" i="42"/>
  <c r="AB149" i="41"/>
  <c r="AB150" i="41"/>
  <c r="K152" i="41"/>
  <c r="P205" i="39"/>
  <c r="P152" i="41" s="1"/>
  <c r="AD146" i="41"/>
  <c r="P224" i="39"/>
  <c r="P155" i="41" s="1"/>
  <c r="R224" i="39"/>
  <c r="R155" i="41" s="1"/>
  <c r="H156" i="41"/>
  <c r="S234" i="39"/>
  <c r="S157" i="41" s="1"/>
  <c r="Q214" i="39"/>
  <c r="Q153" i="41" s="1"/>
  <c r="P215" i="39"/>
  <c r="P154" i="41" s="1"/>
  <c r="P16" i="35"/>
  <c r="P12" i="35"/>
  <c r="P11" i="35"/>
  <c r="P17" i="35"/>
  <c r="U271" i="39"/>
  <c r="U273" i="39" s="1"/>
  <c r="U275" i="39" s="1"/>
  <c r="U104" i="39"/>
  <c r="P84" i="42"/>
  <c r="P123" i="34"/>
  <c r="U24" i="41"/>
  <c r="U25" i="41" s="1"/>
  <c r="U40" i="39"/>
  <c r="U40" i="41"/>
  <c r="U41" i="41" s="1"/>
  <c r="U74" i="41"/>
  <c r="U75" i="41" s="1"/>
  <c r="Z148" i="41"/>
  <c r="Z147" i="41"/>
  <c r="N143" i="41"/>
  <c r="Q164" i="39"/>
  <c r="Q143" i="41" s="1"/>
  <c r="H144" i="41"/>
  <c r="S165" i="39"/>
  <c r="S144" i="41" s="1"/>
  <c r="I143" i="41"/>
  <c r="R164" i="39"/>
  <c r="R143" i="41" s="1"/>
  <c r="H145" i="41"/>
  <c r="R174" i="39"/>
  <c r="R145" i="41" s="1"/>
  <c r="S174" i="39"/>
  <c r="S145" i="41" s="1"/>
  <c r="K145" i="41"/>
  <c r="P174" i="39"/>
  <c r="P145" i="41" s="1"/>
  <c r="X146" i="41"/>
  <c r="X145" i="41"/>
  <c r="AC145" i="41"/>
  <c r="AC146" i="41"/>
  <c r="C147" i="41"/>
  <c r="C148" i="41"/>
  <c r="I147" i="41"/>
  <c r="R184" i="39"/>
  <c r="R147" i="41" s="1"/>
  <c r="Z149" i="41"/>
  <c r="Z150" i="41"/>
  <c r="AD149" i="41"/>
  <c r="AD150" i="41"/>
  <c r="H151" i="41"/>
  <c r="S204" i="39"/>
  <c r="S151" i="41" s="1"/>
  <c r="R204" i="39"/>
  <c r="R151" i="41" s="1"/>
  <c r="N151" i="41"/>
  <c r="Q204" i="39"/>
  <c r="Q151" i="41" s="1"/>
  <c r="AA152" i="41"/>
  <c r="AA151" i="41"/>
  <c r="S205" i="39"/>
  <c r="S152" i="41" s="1"/>
  <c r="R205" i="39"/>
  <c r="R152" i="41" s="1"/>
  <c r="P129" i="34"/>
  <c r="P92" i="42"/>
  <c r="P97" i="42"/>
  <c r="P135" i="34"/>
  <c r="P280" i="39"/>
  <c r="P184" i="39"/>
  <c r="P147" i="41" s="1"/>
  <c r="H152" i="41"/>
  <c r="Y151" i="41"/>
  <c r="U149" i="41"/>
  <c r="U148" i="41"/>
  <c r="U147" i="41"/>
  <c r="L148" i="41"/>
  <c r="P185" i="39"/>
  <c r="P148" i="41" s="1"/>
  <c r="K143" i="41"/>
  <c r="P164" i="39"/>
  <c r="P143" i="41" s="1"/>
  <c r="K144" i="41"/>
  <c r="P165" i="39"/>
  <c r="P144" i="41" s="1"/>
  <c r="L146" i="41"/>
  <c r="P175" i="39"/>
  <c r="P146" i="41" s="1"/>
  <c r="H146" i="41"/>
  <c r="R175" i="39"/>
  <c r="R146" i="41" s="1"/>
  <c r="S175" i="39"/>
  <c r="S146" i="41" s="1"/>
  <c r="N145" i="41"/>
  <c r="Q174" i="39"/>
  <c r="Q145" i="41" s="1"/>
  <c r="H147" i="41"/>
  <c r="S184" i="39"/>
  <c r="S147" i="41" s="1"/>
  <c r="N147" i="41"/>
  <c r="Q184" i="39"/>
  <c r="Q147" i="41" s="1"/>
  <c r="H150" i="41"/>
  <c r="S195" i="39"/>
  <c r="S150" i="41" s="1"/>
  <c r="R195" i="39"/>
  <c r="R150" i="41" s="1"/>
  <c r="K150" i="41"/>
  <c r="P195" i="39"/>
  <c r="P150" i="41" s="1"/>
  <c r="K151" i="41"/>
  <c r="P204" i="39"/>
  <c r="P151" i="41" s="1"/>
  <c r="P99" i="42"/>
  <c r="P138" i="34"/>
  <c r="Y153" i="41"/>
  <c r="Y154" i="41"/>
  <c r="AC153" i="41"/>
  <c r="AC154" i="41"/>
  <c r="S215" i="39"/>
  <c r="S154" i="41" s="1"/>
  <c r="H154" i="41"/>
  <c r="Y158" i="41"/>
  <c r="Y157" i="41"/>
  <c r="S235" i="39"/>
  <c r="S158" i="41" s="1"/>
  <c r="H158" i="41"/>
  <c r="T2" i="42"/>
  <c r="P2" i="42"/>
  <c r="Y143" i="41" l="1"/>
  <c r="S152" i="39"/>
  <c r="R152" i="39"/>
  <c r="U150" i="39"/>
  <c r="G4" i="34"/>
  <c r="P89" i="34"/>
  <c r="Y145" i="41"/>
  <c r="Z145" i="41"/>
  <c r="Z146" i="41"/>
  <c r="S6" i="41"/>
  <c r="T15" i="39"/>
  <c r="T6" i="41" s="1"/>
  <c r="S277" i="39"/>
  <c r="R277" i="39"/>
  <c r="P282" i="39"/>
  <c r="U13" i="39"/>
  <c r="T2" i="41"/>
  <c r="U11" i="39"/>
  <c r="U8" i="41"/>
  <c r="U9" i="41" s="1"/>
  <c r="AB17" i="39"/>
  <c r="P132" i="34"/>
  <c r="P94" i="42"/>
  <c r="P152" i="39"/>
  <c r="Z144" i="41"/>
  <c r="Z143" i="41"/>
  <c r="U215" i="39"/>
  <c r="U116" i="39"/>
  <c r="U15" i="39" l="1"/>
  <c r="AB13" i="39"/>
  <c r="U4" i="41"/>
  <c r="U5" i="41" s="1"/>
  <c r="U14" i="39"/>
  <c r="U16" i="39" s="1"/>
  <c r="U2" i="41"/>
  <c r="U3" i="41" s="1"/>
  <c r="U114" i="39"/>
  <c r="AB8" i="41"/>
  <c r="AB9" i="41" s="1"/>
  <c r="AD17" i="39"/>
  <c r="AD8" i="41" s="1"/>
  <c r="AD9" i="41" s="1"/>
  <c r="AB15" i="39" l="1"/>
  <c r="U6" i="41"/>
  <c r="U7" i="41" s="1"/>
  <c r="U128" i="39"/>
  <c r="U130" i="39" s="1"/>
  <c r="AD13" i="39"/>
  <c r="AD4" i="41" s="1"/>
  <c r="AD5" i="41" s="1"/>
  <c r="AB4" i="41"/>
  <c r="AB5" i="41" s="1"/>
  <c r="AB2" i="41"/>
  <c r="AB3" i="41" s="1"/>
  <c r="AD11" i="39"/>
  <c r="AD2" i="41" s="1"/>
  <c r="AD3" i="41" s="1"/>
  <c r="U126" i="39"/>
  <c r="U225" i="39"/>
  <c r="U132" i="39"/>
  <c r="U134" i="39" s="1"/>
  <c r="U245" i="39" s="1"/>
  <c r="U18" i="39"/>
  <c r="U20" i="39" s="1"/>
  <c r="U22" i="39" s="1"/>
  <c r="U24" i="39" s="1"/>
  <c r="AD15" i="39" l="1"/>
  <c r="AD6" i="41" s="1"/>
  <c r="AD7" i="41" s="1"/>
  <c r="AB6" i="41"/>
  <c r="AB7" i="41" s="1"/>
  <c r="U136" i="39"/>
  <c r="U26" i="39"/>
  <c r="U28" i="39" s="1"/>
  <c r="U138" i="39" s="1"/>
  <c r="U140" i="39" s="1"/>
</calcChain>
</file>

<file path=xl/sharedStrings.xml><?xml version="1.0" encoding="utf-8"?>
<sst xmlns="http://schemas.openxmlformats.org/spreadsheetml/2006/main" count="987" uniqueCount="349">
  <si>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</si>
  <si>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</si>
  <si>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</si>
  <si>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</si>
  <si>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</si>
  <si>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</si>
  <si>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</si>
  <si>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</si>
  <si>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</si>
  <si>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</si>
  <si>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</si>
  <si>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</si>
  <si>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</si>
  <si>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</si>
  <si>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</si>
  <si>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</si>
  <si>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</si>
  <si>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</si>
  <si>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</si>
  <si>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</si>
  <si>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</si>
  <si>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</si>
  <si>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</si>
  <si>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</si>
  <si>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</si>
  <si>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</si>
  <si>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</si>
  <si>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</si>
  <si>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</si>
  <si>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</si>
  <si>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</si>
  <si>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</si>
  <si>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</si>
  <si>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</si>
  <si>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 xml:space="preserve">Za sva eventualna pitanja vezano za popunjavanje obrazaca molimo Vas da kontaktirate </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</si>
  <si>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</si>
  <si>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</si>
  <si>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</si>
  <si>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</si>
  <si>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</si>
  <si>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</si>
  <si>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</si>
  <si>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</si>
  <si>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</si>
  <si>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</si>
  <si>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</si>
  <si>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</si>
  <si>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</si>
  <si>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osuđujuće</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</si>
  <si>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</si>
  <si>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</si>
  <si>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</si>
  <si>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</si>
  <si>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</si>
  <si>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</si>
  <si>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</si>
  <si>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</si>
  <si>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</si>
  <si>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</si>
  <si>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</si>
  <si>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</si>
  <si>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</si>
  <si>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</si>
  <si>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</si>
  <si>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</si>
  <si>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</si>
  <si>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</si>
  <si>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</si>
  <si>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</si>
  <si>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</si>
  <si>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Tužilac</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</si>
  <si>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</si>
  <si>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</si>
  <si>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</si>
  <si>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</si>
  <si>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</si>
  <si>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</si>
  <si>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</si>
  <si>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</si>
  <si>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</si>
  <si>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</si>
  <si>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</si>
  <si>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</si>
  <si>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</si>
  <si>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</si>
  <si>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</si>
  <si>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</si>
  <si>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</si>
  <si>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</si>
  <si>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</si>
  <si>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</si>
  <si>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</si>
  <si>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</si>
  <si>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</si>
  <si>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</si>
  <si>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</si>
  <si>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</si>
  <si>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</si>
  <si>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</si>
  <si>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</si>
  <si>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</si>
  <si>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</si>
  <si>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</si>
  <si>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</si>
  <si>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</si>
  <si>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</si>
  <si>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</si>
  <si>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</si>
  <si>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</si>
  <si>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</si>
  <si>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</si>
  <si>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</si>
  <si>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</si>
  <si>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t>Ocijenjen / Nije ocijenjen u tužilaštvu</t>
  </si>
  <si>
    <r>
      <t xml:space="preserve">Broj </t>
    </r>
    <r>
      <rPr>
        <b/>
        <u/>
        <sz val="8"/>
        <rFont val="Arial"/>
        <family val="2"/>
        <charset val="238"/>
      </rPr>
      <t>pravosnažnih</t>
    </r>
    <r>
      <rPr>
        <b/>
        <sz val="8"/>
        <rFont val="Arial"/>
        <family val="2"/>
        <charset val="238"/>
      </rPr>
      <t xml:space="preserve"> presuda</t>
    </r>
  </si>
  <si>
    <t>Ukupan broj pravosnažnih odbijajućih i oslobađajućih presuda i broj pravosnažnih rješenja o odbijanju optužnice</t>
  </si>
  <si>
    <t>Kvalitet optužnica za godišnji izvještaj</t>
  </si>
  <si>
    <t>Broj naredbi o obustavi istrage</t>
  </si>
  <si>
    <t>Kvalitet naredbi o nesprovođenju i obustavi istrage</t>
  </si>
  <si>
    <t xml:space="preserve">Ostvareni broj bodova za kvalitet optužnica i kvalitet naredbi o nesprovođenju i obustavi istraga </t>
  </si>
  <si>
    <t>Negativni bodovi</t>
  </si>
  <si>
    <t>UKUPAN BROJ BODOVA ZA KVALITET OPTUŽNICA I KVALITET NAREDBI O NESPROVOĐENJU I OBUSTAVI ISTRAGA</t>
  </si>
  <si>
    <t>XX</t>
  </si>
  <si>
    <t>XXI</t>
  </si>
  <si>
    <t>XXII</t>
  </si>
  <si>
    <t>XXIII</t>
  </si>
  <si>
    <t>XXIV</t>
  </si>
  <si>
    <t>XXV</t>
  </si>
  <si>
    <t>XXVI</t>
  </si>
  <si>
    <t>XXVII</t>
  </si>
  <si>
    <t>XXVIII</t>
  </si>
  <si>
    <t>KT, KTK, KTT i KTM</t>
  </si>
  <si>
    <t>KTRZ, KTPO, KTO</t>
  </si>
  <si>
    <t>Nije ocijenjen</t>
  </si>
  <si>
    <t>Šef odjela / odsjeka</t>
  </si>
  <si>
    <t>Ocijenjen</t>
  </si>
  <si>
    <t>Ocijenjen prema članu 21. stav 4. Kriterija</t>
  </si>
  <si>
    <t>Ocijenjen prema članu 30. stav 4. Kriterija</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</si>
  <si>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</si>
  <si>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</si>
  <si>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</si>
  <si>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</si>
  <si>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</si>
  <si>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</si>
  <si>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</si>
  <si>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</si>
  <si>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</si>
  <si>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</si>
  <si>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</si>
  <si>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</si>
  <si>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</si>
  <si>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</si>
  <si>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</si>
  <si>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</si>
  <si>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</si>
  <si>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 Statistički podaci o broju osuđujućih presuda prikupljaju se isključivo u svrhu statističkog izvještavanja o radu tužilaštava</t>
  </si>
  <si>
    <t>osuđujuće**</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</si>
  <si>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</si>
  <si>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</si>
  <si>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</si>
  <si>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</si>
  <si>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</si>
  <si>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</si>
  <si>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</si>
  <si>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</si>
  <si>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</si>
  <si>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</si>
  <si>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</si>
  <si>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</si>
  <si>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</si>
  <si>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</si>
  <si>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</si>
  <si>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</si>
  <si>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</si>
  <si>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</si>
  <si>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</si>
  <si>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</si>
  <si>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</si>
  <si>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</si>
  <si>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</si>
  <si>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</si>
  <si>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</si>
  <si>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</si>
  <si>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</si>
  <si>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</si>
  <si>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</si>
  <si>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</si>
  <si>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</si>
  <si>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</si>
  <si>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</si>
  <si>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</si>
  <si>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</si>
  <si>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</si>
  <si>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</si>
  <si>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</si>
  <si>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</si>
  <si>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</si>
  <si>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</si>
  <si>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</si>
  <si>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</si>
  <si>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</si>
  <si>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</si>
  <si>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</si>
  <si>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</si>
  <si>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</si>
  <si>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</si>
  <si>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</si>
  <si>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</si>
  <si>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</si>
  <si>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</si>
  <si>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</si>
  <si>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t xml:space="preserve">Dužni ste unijeti vrijednosti u sva polja kolona I - IX (ukoliko u izvještajnom periodu nije bilo odgovarajuće vrste tužilačkih ili pravosnažnih sudskih odluka unesite 0). Ukoliko u bilo koje polje u kolonama III - VII ne unese podatak (0 ili drugu vrijednost) ovo polje će biti obojeno crvenom bojom. </t>
  </si>
  <si>
    <t>* Podatke za obračun kvaliteta naredbi o nesprovođenju i obustavi istraga u KTA, KTN, KTAK, KTNK, KTAT, KTNT, KTARZ, KTNRZ, KTAPO, KTNPO, KTAO i KTNO predmetima potrebno je unijeti u kolone XXI - XXIII</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</si>
  <si>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</si>
  <si>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</si>
  <si>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</si>
  <si>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</si>
  <si>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</si>
  <si>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</si>
  <si>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</si>
  <si>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</si>
  <si>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</si>
  <si>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</si>
  <si>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za ocjenjivanje glavnog tužioca</t>
  </si>
  <si>
    <t>KOLEKTIVNI KVALITET odluka tužilaštva - kontrola Tabele II</t>
  </si>
  <si>
    <t>Individualni kvalitet NPF-a koji je radio u dva tužilaštva u toku perioda ocjenjivanja</t>
  </si>
  <si>
    <t>Upisati naziv Tužilaštva 1</t>
  </si>
  <si>
    <t>Upisati naziv Tužilaštva 2</t>
  </si>
  <si>
    <t>Tabela IIb</t>
  </si>
  <si>
    <t>Ime i prezime šefa odjela/odjeljenja</t>
  </si>
  <si>
    <t>Naziv odjela/odjeljenja</t>
  </si>
  <si>
    <t>Broj tužilaca u odjelu/odjeljenju</t>
  </si>
  <si>
    <t>Tabela Iic_1</t>
  </si>
  <si>
    <t>Broj pravosnažnih presuda prema Kriterijima VSTV-a</t>
  </si>
  <si>
    <t>odbijajuće*</t>
  </si>
  <si>
    <t>oslobađajuće**</t>
  </si>
  <si>
    <t>odbijajuće***</t>
  </si>
  <si>
    <t>oslobađajuće****</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</si>
  <si>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</si>
  <si>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</si>
  <si>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</si>
  <si>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</si>
  <si>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</si>
  <si>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</si>
  <si>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XXIX</t>
  </si>
  <si>
    <t xml:space="preserve">Ostvareni broj bodova za kolektivni kvalitet optužnica i kolektivni kvalitet naredbi o nesprovođenju i obustavi istraga </t>
  </si>
  <si>
    <t>UKUPAN BROJ BODOVA ZA KOLEKTIVNI KVALITET OPTUŽNICA I KOLEKTIVNI KVALITET NAREDBI O NESPROVOĐENJU I OBUSTAVI ISTRAGA</t>
  </si>
  <si>
    <r>
      <t>Ime i prezime -</t>
    </r>
    <r>
      <rPr>
        <sz val="8"/>
        <color rgb="FFFF0000"/>
        <rFont val="Arial"/>
        <family val="2"/>
        <charset val="238"/>
      </rPr>
      <t xml:space="preserve"> podatak je automatski prenesen iz Tabele I - OBAVEZNO ZADRŽATI REDOSLIJED NPF-a iz Tabele I</t>
    </r>
  </si>
  <si>
    <t>Šef odsjeka</t>
  </si>
  <si>
    <t>Šef odjela</t>
  </si>
  <si>
    <t>*** Odbijajućom presudom smatra se presuda koju je svojim propustima u sadržaju optužnice uzrokovao postupajući tužilac.</t>
  </si>
  <si>
    <t>**** Oslobađajuća presuda vrednuje se tužiocu po čijem optužnom aktu sud donese takvu presudu</t>
  </si>
  <si>
    <t>Zamjenik glavnog tužioca *****</t>
  </si>
  <si>
    <t xml:space="preserve">***** Ukoliko predmeti na kojima je radio glavni tužilac ili zamjenik glavnog tužioca nisu pridruženi predmetima nijednog odjela potrebno je unijeti podatke za navedene predmete. </t>
  </si>
  <si>
    <r>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
    </r>
    <r>
      <rPr>
        <b/>
        <sz val="11"/>
        <color rgb="FFFF0000"/>
        <rFont val="Calibri"/>
        <family val="2"/>
        <scheme val="minor"/>
      </rPr>
      <t xml:space="preserve">Tabelu Ib popunjava tužilaštvo koje provodi postupak ocjenjivanja rezultata rada nosioca pravosudne funkcije koji je tokom godine obavljao funkciju u dva tužilaštva. Podaci o ostvarenoj normi se obračunavaju u skladu sa Instrukcijom – tačka IIc 1) – za proces ocjenjivanja.  U obrazac za ocjenjivanje rada unosi se podatak o broju ostvarenih bodova iz Tabele Ib.  
</t>
    </r>
  </si>
  <si>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</si>
  <si>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</si>
  <si>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</si>
  <si>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</si>
  <si>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</si>
  <si>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t>Broj pravosnažnih odluka o obustavljanju postupaka od strane suda (Ktm)</t>
  </si>
  <si>
    <t>Ukupan broj pravosnažnih odbijajućih i oslobađajućih presuda, rješenja o odbijanju optužnice, neprihvaćenih prijedloga za izricanje vaspitnih mjera i maloljetničkog zatvora i obustavljenih Ktm postupaka od strane suda</t>
  </si>
  <si>
    <t>Ukupan broj neprihvaćenih prijedloga za izricanje vaspitnih mjera i maloljetničkog zatvora i broj obustavljenih Ktm postupaka od strane suda</t>
  </si>
  <si>
    <t>NAPOMENA 8: Podatak o ostvarenoj orijentacionoj normi na predmetima van TCMS-a se preuzima iz POMOĆNE TABELE ZA OBRAČUN NORME OSTVARENE NA PREDMETIMA VAN TCMS-a</t>
  </si>
  <si>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</si>
  <si>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</si>
  <si>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Tuzilastvo A</t>
  </si>
  <si>
    <t>Tuzilastvo B</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</si>
  <si>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</si>
  <si>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</si>
  <si>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</si>
  <si>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</si>
  <si>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</si>
  <si>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</si>
  <si>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</si>
  <si>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</si>
  <si>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</si>
  <si>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</si>
  <si>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Odjel za pravosudnu analitiku i izvještavanje, na telefon: 033 704 616 ili 033 707 584.</t>
  </si>
  <si>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</si>
  <si>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</si>
  <si>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</si>
  <si>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NAPOMENA 9: Podatak o Procentu ostvarene orijentacijske norme prema čl 7, 8., 10 i 11. Pravilnika o orijentacijskim mjerilima se preuzima iz POMOĆNE TABELE ZA POSEBNO VREDNOVANJE PREDMETA</t>
  </si>
  <si>
    <t>Kvalitet naredbi o nesprovođenju i obustavi istrage prema članu 19. Kriterija</t>
  </si>
  <si>
    <t>https://vstv.pravosudje.ba/vstvfo/B/141/article/106391</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</si>
  <si>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</si>
  <si>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</si>
  <si>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</si>
  <si>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</si>
  <si>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</si>
  <si>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 xml:space="preserve">*   </t>
  </si>
  <si>
    <t>Odbijajućom presudom smatra se presuda koju je svojim propustima u sadržaju optužnice uzrokovao postupajući tužilac.</t>
  </si>
  <si>
    <t xml:space="preserve">**  </t>
  </si>
  <si>
    <t>Oslobađajuća presuda vrednuje se tužiocu po čijem optužnom aktu sud donese takvu presudu</t>
  </si>
  <si>
    <t>U KTK vrstu predmeta evidentirati i KTKV predmete (PRAVILNIK O IZMJENAMA I DOPUNAMA PRAVILNIKA O ORIJENTACIONIM MJERILIMA ZA RAD TUŽILACA U TUŽILAŠTVIMA U BOSNI I HERCEGOVINI (,,Službeni glasnik BiH'', broj: 47/21).</t>
  </si>
  <si>
    <t>U KTO vrstu predmeta evidentirati i KTOV predmete (PRAVILNIK O IZMJENAMA I DOPUNAMA PRAVILNIKA O ORIJENTACIONIM MJERILIMA ZA RAD TUŽILACA U TUŽILAŠTVIMA U BOSNI I HERCEGOVINI (,,Službeni glasnik BiH'', broj: 47/21).</t>
  </si>
  <si>
    <t>Bodovanje u skladu sa čl. 24. st. 2 Kri. za ocje rada gl. tužilaca</t>
  </si>
  <si>
    <t>Bodovanje u skladu sa čl. 24 st. 4 Kri.za ocje rada gl. tužilaca</t>
  </si>
  <si>
    <t>Kvalitet optužnica prema članu 18. Kriterija</t>
  </si>
  <si>
    <t xml:space="preserve">Ostvareni broj bodova za kvalitet optužnica prema članu 18. Kriterija </t>
  </si>
  <si>
    <t>Ostvareni broj bodova za kvalitet optužnica prema članu 20. stav 2. Kriterija</t>
  </si>
  <si>
    <t>Ostvareni broj bodova za kvalitet naredbi o nesprovođenju i obustavi istraga prema članu 19. Kriterija</t>
  </si>
  <si>
    <t>Kolektivni kvalitet optužnica prema članu 27. Kriterija</t>
  </si>
  <si>
    <t>Ostvareni broj bodova za kolektivni kvalitet optužnica prema članu 27.  Kriterija</t>
  </si>
  <si>
    <t>Ostvareni broj bodova za kolektivni kvalitet optužnica prema članu 29. stav 2. Kriterija</t>
  </si>
  <si>
    <t>Kolektivni kvalitet naredbi o nesprovođenju i obustavi istrage prema članu 28. Kriterija</t>
  </si>
  <si>
    <t>Ostvareni broj bodova za kolektivni kvalitet naredbi o nesprovođenju i obustavi istraga prema članu 28. Kriterija</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</si>
  <si>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odjeljenja/odsjeka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</si>
  <si>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t>
  </si>
  <si>
    <t xml:space="preserve">****  </t>
  </si>
  <si>
    <t xml:space="preserve">***** </t>
  </si>
  <si>
    <t>Naredbe o neprovođenju i obustavi istrage u KTN predmetima računaju se u ukupan broj naredbi o neprovođenju i obustavi istrage. </t>
  </si>
  <si>
    <t>KTAKK</t>
  </si>
  <si>
    <t>KTNKK</t>
  </si>
  <si>
    <t>=I13-H13</t>
  </si>
  <si>
    <t>1.1.2022. - 31.12.2022.</t>
  </si>
  <si>
    <t>Član VSTV-a</t>
  </si>
  <si>
    <t>KTKK</t>
  </si>
  <si>
    <t>Broj dana opravdanog  odsustva iz član 24. Pravilnika o orijentacijskim mjerilima</t>
  </si>
  <si>
    <t>Procenat ostvarene orijentacijske norme u 2022. godini</t>
  </si>
  <si>
    <t>Ukupno ostvarena orijentacijska  norma u 2022. godini</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</si>
  <si>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</si>
  <si>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</si>
  <si>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NAPOMENA 2: Kolona IX (Ukupan broj dana za obračun norme) je popunjena (261)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1.4.2022.
Ukupan broj dana za obračun norme = (365 – 31 – 28 – 31) / 7 * 5 = 196</t>
  </si>
  <si>
    <t>NAPOMENA 10: Pomoćne tabele navedene u NAPOMENAMA 8 i 9 kao i ostale materijale u vezi postupka ocjenjivanja rada NPF za 2022. godinu možete preuzeti putem linka:</t>
  </si>
  <si>
    <t>Ostvarena kolektivna norma tužilaštva u 2022. godini:</t>
  </si>
  <si>
    <t>Kolektivni kvalitet tužilačkih odluka u 2022. godini:</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</si>
  <si>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</si>
  <si>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</si>
  <si>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</si>
  <si>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</si>
  <si>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r>
      <rPr>
        <b/>
        <u/>
        <sz val="14"/>
        <color theme="1"/>
        <rFont val="Arial"/>
        <family val="2"/>
      </rPr>
      <t>Tabela IIc</t>
    </r>
    <r>
      <rPr>
        <u/>
        <sz val="14"/>
        <color theme="1"/>
        <rFont val="Arial"/>
        <family val="2"/>
      </rPr>
      <t xml:space="preserve"> - Obračun kolektivnog kvaliteta odjela/odjeljenja (</t>
    </r>
    <r>
      <rPr>
        <u/>
        <sz val="14"/>
        <color rgb="FFFF0000"/>
        <rFont val="Arial"/>
        <family val="2"/>
      </rPr>
      <t>pogledati NAPOMENU 3 i 4</t>
    </r>
    <r>
      <rPr>
        <u/>
        <sz val="14"/>
        <color theme="1"/>
        <rFont val="Arial"/>
        <family val="2"/>
      </rPr>
      <t>)</t>
    </r>
  </si>
  <si>
    <t>Popunjene obrasce poslati na e-mail adresu: vstvstatistika@pravosudje.ba do 01.02.2023. godine.</t>
  </si>
  <si>
    <t>Kompletni materijali u vezi procesa izvještavanja i ocjenjivanja rada u tužilaštvima za 2022. godinu dostupni su
na linku:</t>
  </si>
  <si>
    <t>NAPOMENA 6: Ukoliko je tužilac cijelu 2022. godinu proveo na radu u istom tužilaštvu, podaci o individualnom kvalitetu tužilačkih odluka tužioca iz bivšeg tužilaštva ne iskazuju se u Tabelama za ocjenjivanje za 2022. godinu tužilaštva u kojem tužilac trenutno obavlja pravosudnu funkciju.
·         Podaci o individualnom kvalitetu tužilačkih odluka tužioca u bivšem tužilaštvu iskazuju se u Tabelama za ocjenjivanje za 2022.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2022.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20. Kriterija za ocjenjivanje rada tužilaca u BiH.                                                                                                                                                                                                                                                                                                                                                                                                                                                                            ·         Podaci o kvalitetu odluka za tužilaca koji su prestali obavljati tužilačku funkciju u tužilaštvu tokom 2022. godine (odlazak u penziju, ostavke, razrješenja itd.), a u 2021. godini su u istom tužilaštvu donijeli tužilačke odluke koje podliježu provjeri kvaliteta, iskazuju se u Tabeli II. i Tabeli IIa , s tim što se u Tabelu IIa obavezno unosi ime i prezime tužioca sa naznakom da se on „ne ocjenjuje“. 
·         Na navedeni način je potrebno postupati i ukoliko je nakon prestanka tužilačke funkcije u tužilaštvu u 2021. godini ili ranije, sud (u odnosu na optužnice koje je podigao takav tužilac) odnosno tužilaštvo (u odnosu na naredbe o neprovođenju i obustavi istraga koje je donio takav tužilac) u 2022. godini donijelo odluke koje se uzimaju u obzir prilikom obračuna kvaliteta tužilačkih odluka koje je taj tužilac donio 2021. godine ili ranije.  </t>
  </si>
  <si>
    <t>Tužilaštvo BiH ili Tužilaštvo Brčko Distrikta BiH</t>
  </si>
  <si>
    <t>NAPOMENA 2: Podatke o glavnom tužiocu, zamjeniku glavnog tužioca, šefu odjela ili tužiocu koji je radio isključivo na predmetima koji ne podliježu provjeri kvaliteta (npr. KTPOM) potrebno je unijeti u odgovorajuće redove na dnu Tabele IIa koji su označeni posebnom bojom.        </t>
  </si>
  <si>
    <t>NAPOMENA 5: Kolone XVI i XVII se popunjavaju ukoliko se nosilac pravosudne funkcije ocjenjuje u skladu sa članom 17. stav (4), (5), (6) i (7) Kriterija za ocjenjivanje rada glavnih tužilaca, zamjenika glavnih tužilaca i šefova odjela/odsjeka u tužilaštvima u BiH, odnosno članom 17.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odjela/odsjeka u tužilaštvima u Bosni i Hercegovini i Kriterija za ocjenjivanje rada tužilaca u Bosni i Hercegovini.</t>
  </si>
  <si>
    <r>
      <t xml:space="preserve">Naziv odjela - </t>
    </r>
    <r>
      <rPr>
        <sz val="10"/>
        <color rgb="FFFF0000"/>
        <rFont val="Arial"/>
        <family val="2"/>
        <charset val="238"/>
      </rPr>
      <t>evidentirani podatak se automatski prenosi u Tabelu IIa</t>
    </r>
  </si>
  <si>
    <t>Ime i prezime šefa odjela</t>
  </si>
  <si>
    <t>Naziv odjela</t>
  </si>
  <si>
    <t>Broj tužilaca u odjelu*</t>
  </si>
  <si>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</si>
  <si>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</si>
  <si>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r>
      <t>BODOVANJE ZA OSTVARENU KOLEKTIVNU NORMU TUŽILAŠTVA U SKLADU SA</t>
    </r>
    <r>
      <rPr>
        <b/>
        <u/>
        <sz val="10"/>
        <rFont val="Arial"/>
        <family val="2"/>
        <charset val="238"/>
      </rPr>
      <t xml:space="preserve"> ČLANOM 14. STAVOM 2</t>
    </r>
    <r>
      <rPr>
        <b/>
        <sz val="10"/>
        <rFont val="Arial"/>
        <family val="2"/>
        <charset val="238"/>
      </rPr>
      <t xml:space="preserve"> KRITERIJA ZA OCJENJIVANJE RADA GLAVNOG TUŽIOCA</t>
    </r>
  </si>
  <si>
    <r>
      <t xml:space="preserve">BODOVANJE ZA OSTVARENU KOLEKTIVNU NORMU TUŽILAŠTVA U SKLADU SA </t>
    </r>
    <r>
      <rPr>
        <b/>
        <u/>
        <sz val="10"/>
        <rFont val="Arial"/>
        <family val="2"/>
        <charset val="238"/>
      </rPr>
      <t>ČLANOM 14. STAVOM 3</t>
    </r>
    <r>
      <rPr>
        <b/>
        <sz val="10"/>
        <rFont val="Arial"/>
        <family val="2"/>
        <charset val="238"/>
      </rPr>
      <t xml:space="preserve"> KRITERIJA ZA OCJENJIVANJE RADA GLAVNOG TUŽIOCA</t>
    </r>
  </si>
  <si>
    <t>NAPOMENA 1: Kvalitet odluka zamjenika glavnog tužioca i šefova odjela automatski se obračunava u skladu sa odredbama članova 18.-20. Kriterija za ocjenjivanje rada glavnih tužilaca, zamjenika glavnih tužilaca i šefova odjela/odsjeka u Bosni i Hercegovini.</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</si>
  <si>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5.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odjela/odsjeka u tužilaštvima u Bosni i Hercegovini i Kriterija za ocjenjivanje rada tužilaca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24. stav 4. Kriterija za ocjenjivanje rada glavnih tužilaca, zamjenika glavnih tužilaca i šefova odjela u tužilaštvima u Bosni i Hercegovini. </t>
  </si>
  <si>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5.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odjela/odsjeka u tužilaštvima u Bosni i Hercegovini i Kriterija za ocjenjivanje rada tužilaca u Bosni i Hercegovini). Ostvarena kolektivna norma tužilaštva automatski će se obračunati  i glavnom tužiocu će se dodijeliti odgovarajući broj bodova u skladu sa članom 14. stav 2. Kriterija za ocjenjivanje rada glavnog tužioca Tužilaštva Bosne i Hercegovine, Federalnog tužilaštva Federacije Bosne i Hercegovine, Republičkog javnog tužilaštva Republike Srpske i Tužilaštva Brčko Distrikta Bosne i Hercegovine.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14. stav 3. Kriterija za ocjenjivanje rada glavnog tužioca Tužilaštva Bosne i Hercegovine, Federalnog tužilaštva Federacije Bosne i Hercegovine, Republičkog javnog tužilaštva Republike Srpske i Tužilaštva Brčko Distrikta Bosne i Hercegovine.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</si>
</sst>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89"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b/>
      <u/>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7.5"/>
      <name val="Arial"/>
      <family val="2"/>
      <charset val="238"/>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0"/>
      <color theme="10"/>
      <name val="Arial"/>
      <family val="2"/>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style="thin">
        <color theme="0" tint="-0.14996795556505021"/>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1">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60" fillId="0" borderId="0" applyNumberFormat="0" applyFill="0" applyBorder="0" applyAlignment="0" applyProtection="0"/>
    <xf numFmtId="0" fontId="1" fillId="0" borderId="0"/>
    <xf numFmtId="0" fontId="12" fillId="0" borderId="0"/>
  </cellStyleXfs>
  <cellXfs count="809">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1" fillId="0" borderId="1" xfId="1" applyFont="1" applyFill="1" applyBorder="1" applyProtection="1"/>
    <xf numFmtId="0" fontId="1" fillId="0" borderId="8" xfId="1"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0" fontId="24" fillId="13" borderId="1" xfId="2" applyFill="1" applyBorder="1" applyAlignment="1" applyProtection="1">
      <protection locked="0"/>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0" fontId="1" fillId="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35" fillId="4" borderId="5" xfId="1" applyFont="1" applyFill="1" applyBorder="1" applyProtection="1"/>
    <xf numFmtId="0" fontId="1" fillId="4" borderId="31" xfId="4" applyFont="1" applyFill="1" applyBorder="1" applyProtection="1"/>
    <xf numFmtId="0" fontId="1" fillId="0" borderId="0" xfId="4" applyFont="1" applyProtection="1"/>
    <xf numFmtId="10" fontId="6" fillId="0" borderId="0" xfId="4" applyNumberFormat="1" applyFont="1" applyProtection="1"/>
    <xf numFmtId="0" fontId="6" fillId="0" borderId="0" xfId="4" applyFont="1" applyProtection="1"/>
    <xf numFmtId="165" fontId="6" fillId="0" borderId="0" xfId="4" applyNumberFormat="1" applyFont="1" applyProtection="1"/>
    <xf numFmtId="0" fontId="38" fillId="20" borderId="4" xfId="2"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0" fontId="38" fillId="20" borderId="8" xfId="4" applyNumberFormat="1" applyFont="1" applyFill="1" applyBorder="1" applyAlignment="1" applyProtection="1">
      <alignment horizontal="center" vertical="center" wrapText="1"/>
    </xf>
    <xf numFmtId="0" fontId="39" fillId="20" borderId="8" xfId="4" applyFont="1" applyFill="1" applyBorder="1" applyAlignment="1" applyProtection="1">
      <alignment horizontal="center" vertical="center" wrapText="1"/>
    </xf>
    <xf numFmtId="165" fontId="39" fillId="20" borderId="8" xfId="4" applyNumberFormat="1" applyFont="1" applyFill="1" applyBorder="1" applyAlignment="1" applyProtection="1">
      <alignment horizontal="center" vertical="center" wrapText="1"/>
    </xf>
    <xf numFmtId="165" fontId="39" fillId="20" borderId="9" xfId="4" applyNumberFormat="1" applyFont="1" applyFill="1" applyBorder="1" applyAlignment="1" applyProtection="1">
      <alignment horizontal="center" vertical="center" wrapText="1"/>
    </xf>
    <xf numFmtId="0" fontId="38" fillId="0" borderId="0" xfId="4" applyFont="1" applyAlignment="1" applyProtection="1">
      <alignment horizontal="center" vertical="center"/>
    </xf>
    <xf numFmtId="0" fontId="6" fillId="0" borderId="0" xfId="4" applyFont="1" applyFill="1" applyProtection="1"/>
    <xf numFmtId="165" fontId="6" fillId="0" borderId="0" xfId="4" applyNumberFormat="1" applyFont="1" applyFill="1" applyProtection="1"/>
    <xf numFmtId="0" fontId="13" fillId="0" borderId="34" xfId="1" applyFont="1" applyFill="1" applyBorder="1" applyAlignment="1" applyProtection="1">
      <alignment horizontal="left" vertical="center"/>
    </xf>
    <xf numFmtId="0" fontId="1" fillId="5" borderId="34" xfId="1" applyFont="1" applyFill="1" applyBorder="1" applyProtection="1">
      <protection locked="0"/>
    </xf>
    <xf numFmtId="0" fontId="1" fillId="0" borderId="34" xfId="1" applyFont="1" applyFill="1" applyBorder="1" applyProtection="1"/>
    <xf numFmtId="10" fontId="6" fillId="0" borderId="34" xfId="5" applyNumberFormat="1" applyFont="1" applyFill="1" applyBorder="1" applyProtection="1"/>
    <xf numFmtId="1" fontId="21" fillId="0" borderId="34" xfId="4" applyNumberFormat="1" applyFont="1" applyFill="1" applyBorder="1" applyAlignment="1" applyProtection="1">
      <alignment horizontal="center" vertical="center"/>
    </xf>
    <xf numFmtId="0" fontId="13" fillId="0" borderId="38" xfId="1" applyFont="1" applyFill="1" applyBorder="1" applyAlignment="1" applyProtection="1">
      <alignment horizontal="left" vertical="center"/>
    </xf>
    <xf numFmtId="0" fontId="1" fillId="5" borderId="38" xfId="1" applyFont="1" applyFill="1" applyBorder="1" applyProtection="1">
      <protection locked="0"/>
    </xf>
    <xf numFmtId="0" fontId="1" fillId="10" borderId="38" xfId="1" applyFont="1" applyFill="1" applyBorder="1" applyAlignment="1" applyProtection="1">
      <alignment horizontal="right"/>
    </xf>
    <xf numFmtId="0" fontId="1" fillId="0" borderId="38" xfId="1" applyFont="1" applyFill="1" applyBorder="1" applyProtection="1"/>
    <xf numFmtId="10" fontId="6" fillId="0" borderId="38" xfId="5" applyNumberFormat="1" applyFont="1" applyFill="1" applyBorder="1" applyProtection="1"/>
    <xf numFmtId="1" fontId="21" fillId="0" borderId="38"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43" xfId="4" applyNumberFormat="1" applyFont="1" applyFill="1" applyBorder="1" applyAlignment="1" applyProtection="1">
      <alignment horizontal="center" vertical="center"/>
    </xf>
    <xf numFmtId="0" fontId="13" fillId="10" borderId="34" xfId="1" applyFont="1" applyFill="1" applyBorder="1" applyAlignment="1" applyProtection="1">
      <alignment horizontal="left" vertical="center"/>
    </xf>
    <xf numFmtId="0" fontId="1" fillId="10" borderId="34" xfId="1" applyFont="1" applyFill="1" applyBorder="1" applyProtection="1"/>
    <xf numFmtId="10" fontId="6" fillId="10" borderId="34" xfId="5" applyNumberFormat="1" applyFont="1" applyFill="1" applyBorder="1" applyProtection="1"/>
    <xf numFmtId="1" fontId="21" fillId="10" borderId="35" xfId="4" applyNumberFormat="1" applyFont="1" applyFill="1" applyBorder="1" applyAlignment="1" applyProtection="1">
      <alignment horizontal="center" vertical="center"/>
    </xf>
    <xf numFmtId="0" fontId="13" fillId="10" borderId="38" xfId="1" applyFont="1" applyFill="1" applyBorder="1" applyAlignment="1" applyProtection="1">
      <alignment horizontal="left" vertical="center"/>
    </xf>
    <xf numFmtId="0" fontId="1" fillId="10" borderId="38" xfId="1" applyFont="1" applyFill="1" applyBorder="1" applyProtection="1"/>
    <xf numFmtId="10" fontId="6" fillId="10" borderId="38" xfId="5" applyNumberFormat="1" applyFont="1" applyFill="1" applyBorder="1" applyProtection="1"/>
    <xf numFmtId="1" fontId="21" fillId="10" borderId="43" xfId="4" applyNumberFormat="1" applyFont="1" applyFill="1" applyBorder="1" applyAlignment="1" applyProtection="1">
      <alignment horizontal="center" vertical="center"/>
    </xf>
    <xf numFmtId="0" fontId="6" fillId="0" borderId="46"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6" xfId="4" applyFont="1" applyFill="1" applyBorder="1" applyAlignment="1" applyProtection="1">
      <alignment horizontal="center" vertical="center"/>
    </xf>
    <xf numFmtId="165" fontId="21" fillId="0" borderId="46" xfId="4" applyNumberFormat="1" applyFont="1" applyFill="1" applyBorder="1" applyAlignment="1" applyProtection="1">
      <alignment horizontal="center" vertical="center"/>
    </xf>
    <xf numFmtId="165" fontId="21" fillId="0" borderId="25" xfId="4" applyNumberFormat="1"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4"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1" fillId="0" borderId="0" xfId="4" applyFont="1" applyAlignment="1" applyProtection="1">
      <alignment horizontal="left" vertical="center"/>
    </xf>
    <xf numFmtId="0" fontId="41" fillId="0" borderId="0" xfId="4" applyFont="1" applyProtection="1"/>
    <xf numFmtId="0" fontId="41" fillId="0" borderId="35" xfId="1" applyFont="1" applyFill="1" applyBorder="1" applyProtection="1"/>
    <xf numFmtId="10" fontId="42" fillId="0" borderId="0" xfId="4" applyNumberFormat="1" applyFont="1" applyProtection="1"/>
    <xf numFmtId="0" fontId="42" fillId="0" borderId="0" xfId="4" applyFont="1" applyProtection="1"/>
    <xf numFmtId="165" fontId="42" fillId="0" borderId="0" xfId="4" applyNumberFormat="1" applyFont="1" applyProtection="1"/>
    <xf numFmtId="0" fontId="41" fillId="0" borderId="0" xfId="1" applyFont="1" applyFill="1" applyBorder="1" applyProtection="1"/>
    <xf numFmtId="0" fontId="6" fillId="20" borderId="45" xfId="4" applyFont="1" applyFill="1" applyBorder="1" applyAlignment="1" applyProtection="1">
      <alignment vertical="center"/>
    </xf>
    <xf numFmtId="0" fontId="1" fillId="20" borderId="46" xfId="4" applyFont="1" applyFill="1" applyBorder="1" applyAlignment="1" applyProtection="1">
      <alignment vertical="center"/>
    </xf>
    <xf numFmtId="0" fontId="1" fillId="0" borderId="46" xfId="4" applyFont="1" applyFill="1" applyBorder="1" applyAlignment="1" applyProtection="1">
      <alignment vertical="center"/>
    </xf>
    <xf numFmtId="10" fontId="6" fillId="0" borderId="46" xfId="4" applyNumberFormat="1" applyFont="1" applyFill="1" applyBorder="1" applyAlignment="1" applyProtection="1">
      <alignment vertical="center"/>
    </xf>
    <xf numFmtId="0" fontId="6" fillId="0" borderId="46" xfId="4" applyFont="1" applyFill="1" applyBorder="1" applyAlignment="1" applyProtection="1">
      <alignment vertical="center"/>
    </xf>
    <xf numFmtId="165" fontId="6" fillId="0" borderId="46" xfId="4" applyNumberFormat="1" applyFont="1" applyFill="1" applyBorder="1" applyAlignment="1" applyProtection="1">
      <alignment vertical="center"/>
    </xf>
    <xf numFmtId="165" fontId="6" fillId="0" borderId="49"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2"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3"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3" fillId="13" borderId="1" xfId="4" applyNumberFormat="1" applyFont="1" applyFill="1" applyBorder="1" applyAlignment="1" applyProtection="1">
      <alignment horizontal="center" vertical="center"/>
      <protection locked="0"/>
    </xf>
    <xf numFmtId="10" fontId="28" fillId="0" borderId="1" xfId="3" applyNumberFormat="1" applyFont="1" applyBorder="1" applyAlignment="1" applyProtection="1">
      <alignment horizontal="right"/>
    </xf>
    <xf numFmtId="1" fontId="27" fillId="13" borderId="1" xfId="2" applyNumberFormat="1" applyFont="1" applyFill="1" applyBorder="1" applyAlignment="1" applyProtection="1">
      <alignment horizontal="right"/>
      <protection locked="0"/>
    </xf>
    <xf numFmtId="10" fontId="28" fillId="0" borderId="29" xfId="3" applyNumberFormat="1" applyFont="1" applyBorder="1" applyAlignment="1" applyProtection="1">
      <alignment horizontal="right"/>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5" xfId="2" applyNumberFormat="1" applyFont="1" applyBorder="1" applyAlignment="1" applyProtection="1">
      <alignment horizontal="right"/>
    </xf>
    <xf numFmtId="1" fontId="29" fillId="0" borderId="54" xfId="2" applyNumberFormat="1" applyFont="1" applyBorder="1" applyAlignment="1" applyProtection="1">
      <alignment horizontal="right" vertical="center"/>
    </xf>
    <xf numFmtId="10" fontId="28" fillId="0" borderId="1" xfId="2" applyNumberFormat="1" applyFont="1" applyBorder="1" applyAlignment="1" applyProtection="1">
      <alignment horizontal="right" vertical="center"/>
    </xf>
    <xf numFmtId="0" fontId="43" fillId="16" borderId="1" xfId="4" applyFont="1" applyFill="1" applyBorder="1" applyAlignment="1" applyProtection="1">
      <alignment vertical="center" wrapText="1"/>
    </xf>
    <xf numFmtId="0" fontId="43"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0" fontId="27" fillId="14" borderId="1" xfId="2" applyFont="1" applyFill="1" applyBorder="1" applyProtection="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1" fontId="29" fillId="0" borderId="55" xfId="2" applyNumberFormat="1" applyFont="1" applyBorder="1" applyAlignment="1" applyProtection="1">
      <alignment horizontal="right" vertical="center"/>
    </xf>
    <xf numFmtId="0" fontId="1" fillId="0" borderId="57" xfId="4" applyBorder="1" applyAlignment="1" applyProtection="1">
      <alignment vertical="center"/>
    </xf>
    <xf numFmtId="0" fontId="1" fillId="0" borderId="0" xfId="4" applyBorder="1" applyAlignment="1" applyProtection="1">
      <alignment vertical="center"/>
    </xf>
    <xf numFmtId="0" fontId="43"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3"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21" fillId="0" borderId="0" xfId="4" applyNumberFormat="1" applyFont="1" applyProtection="1"/>
    <xf numFmtId="10" fontId="39" fillId="20" borderId="8" xfId="4" applyNumberFormat="1" applyFont="1" applyFill="1" applyBorder="1" applyAlignment="1" applyProtection="1">
      <alignment horizontal="center" vertical="center" wrapText="1"/>
    </xf>
    <xf numFmtId="10" fontId="21" fillId="0" borderId="46"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3" fillId="16" borderId="1" xfId="4" applyNumberFormat="1" applyFont="1" applyFill="1" applyBorder="1" applyAlignment="1" applyProtection="1">
      <alignment vertical="center" wrapText="1"/>
      <protection hidden="1"/>
    </xf>
    <xf numFmtId="0" fontId="43"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3"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3"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3" fillId="13" borderId="18" xfId="4" applyFont="1" applyFill="1" applyBorder="1" applyAlignment="1" applyProtection="1">
      <alignment horizontal="left" vertical="center" wrapText="1"/>
      <protection locked="0"/>
    </xf>
    <xf numFmtId="0" fontId="9" fillId="4" borderId="59" xfId="0" applyFont="1" applyFill="1" applyBorder="1" applyAlignment="1" applyProtection="1">
      <alignment vertical="center"/>
    </xf>
    <xf numFmtId="0" fontId="35" fillId="4" borderId="60" xfId="1" applyFont="1" applyFill="1" applyBorder="1" applyProtection="1"/>
    <xf numFmtId="9" fontId="21" fillId="0" borderId="49" xfId="5" applyFont="1" applyFill="1" applyBorder="1" applyProtection="1"/>
    <xf numFmtId="0" fontId="43" fillId="21" borderId="18" xfId="4" applyFont="1" applyFill="1" applyBorder="1" applyAlignment="1" applyProtection="1">
      <alignment horizontal="left" vertical="center"/>
    </xf>
    <xf numFmtId="0" fontId="43" fillId="21" borderId="31" xfId="4" applyFont="1" applyFill="1" applyBorder="1" applyAlignment="1" applyProtection="1">
      <alignment horizontal="left" vertical="center"/>
    </xf>
    <xf numFmtId="0" fontId="43" fillId="21" borderId="57" xfId="4" applyFont="1" applyFill="1" applyBorder="1" applyAlignment="1" applyProtection="1">
      <alignment horizontal="left" vertical="center"/>
    </xf>
    <xf numFmtId="0" fontId="43" fillId="16" borderId="1" xfId="4" applyFont="1" applyFill="1" applyBorder="1" applyAlignment="1" applyProtection="1">
      <alignment horizontal="left" vertical="center" wrapText="1"/>
    </xf>
    <xf numFmtId="0" fontId="1" fillId="2" borderId="1" xfId="4" applyFont="1" applyFill="1" applyBorder="1" applyAlignment="1" applyProtection="1">
      <alignment horizontal="center" vertical="center" wrapText="1"/>
    </xf>
    <xf numFmtId="0" fontId="43" fillId="21" borderId="53" xfId="4" applyFont="1" applyFill="1" applyBorder="1" applyAlignment="1" applyProtection="1">
      <alignment horizontal="left" vertical="center"/>
    </xf>
    <xf numFmtId="0" fontId="43" fillId="0" borderId="18" xfId="4" applyFont="1" applyFill="1" applyBorder="1" applyAlignment="1" applyProtection="1">
      <alignment horizontal="left" vertical="center"/>
    </xf>
    <xf numFmtId="0" fontId="43" fillId="21" borderId="0" xfId="4" applyFont="1" applyFill="1" applyBorder="1" applyAlignment="1" applyProtection="1">
      <alignment horizontal="left" vertical="center"/>
    </xf>
    <xf numFmtId="0" fontId="9" fillId="5" borderId="0" xfId="0" applyFont="1" applyFill="1" applyBorder="1" applyProtection="1">
      <protection locked="0"/>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8" xfId="1" applyFont="1" applyFill="1" applyBorder="1" applyAlignment="1" applyProtection="1">
      <alignment horizontal="left"/>
    </xf>
    <xf numFmtId="0" fontId="0" fillId="21" borderId="58"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3" xfId="4" applyNumberFormat="1" applyFill="1" applyBorder="1"/>
    <xf numFmtId="0" fontId="1" fillId="0" borderId="0" xfId="4" applyNumberFormat="1" applyFill="1" applyBorder="1"/>
    <xf numFmtId="49" fontId="43"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10" fontId="21" fillId="0" borderId="25"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10" fontId="6" fillId="0" borderId="0" xfId="4" applyNumberFormat="1"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10" fontId="21" fillId="0" borderId="0" xfId="4" applyNumberFormat="1" applyFont="1" applyAlignment="1" applyProtection="1">
      <alignment horizontal="left"/>
    </xf>
    <xf numFmtId="0" fontId="21" fillId="0" borderId="0" xfId="4" applyFont="1" applyAlignment="1" applyProtection="1">
      <alignment horizontal="left"/>
    </xf>
    <xf numFmtId="0" fontId="44" fillId="0" borderId="0" xfId="4" applyFont="1" applyAlignment="1" applyProtection="1">
      <alignment horizontal="left"/>
    </xf>
    <xf numFmtId="165" fontId="21" fillId="0" borderId="0" xfId="4" applyNumberFormat="1" applyFont="1" applyAlignment="1" applyProtection="1">
      <alignment horizontal="left"/>
    </xf>
    <xf numFmtId="0" fontId="21" fillId="0" borderId="0" xfId="4" applyFont="1" applyAlignment="1" applyProtection="1">
      <alignment horizontal="left" vertical="center"/>
    </xf>
    <xf numFmtId="0" fontId="44"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13" fillId="0" borderId="64" xfId="1" applyFont="1" applyFill="1" applyBorder="1" applyAlignment="1" applyProtection="1">
      <alignment horizontal="left" vertical="center"/>
    </xf>
    <xf numFmtId="0" fontId="1" fillId="0" borderId="64" xfId="4" applyFont="1" applyBorder="1" applyProtection="1"/>
    <xf numFmtId="10" fontId="6" fillId="0" borderId="64" xfId="5" applyNumberFormat="1" applyFont="1" applyFill="1" applyBorder="1" applyProtection="1"/>
    <xf numFmtId="1" fontId="21" fillId="0" borderId="64" xfId="4" applyNumberFormat="1" applyFont="1" applyFill="1" applyBorder="1" applyAlignment="1" applyProtection="1">
      <alignment horizontal="center" vertical="center"/>
    </xf>
    <xf numFmtId="0" fontId="13" fillId="0" borderId="67" xfId="1" applyFont="1" applyFill="1" applyBorder="1" applyAlignment="1" applyProtection="1">
      <alignment horizontal="left" vertical="center"/>
    </xf>
    <xf numFmtId="0" fontId="1" fillId="0" borderId="67" xfId="4" applyFont="1" applyBorder="1" applyProtection="1"/>
    <xf numFmtId="0" fontId="1" fillId="10" borderId="67" xfId="4" applyFont="1" applyFill="1" applyBorder="1" applyProtection="1"/>
    <xf numFmtId="10" fontId="6" fillId="0" borderId="67" xfId="5" applyNumberFormat="1" applyFont="1" applyFill="1" applyBorder="1" applyProtection="1"/>
    <xf numFmtId="1" fontId="21" fillId="0" borderId="67" xfId="4" applyNumberFormat="1" applyFont="1" applyFill="1" applyBorder="1" applyAlignment="1" applyProtection="1">
      <alignment horizontal="center" vertical="center"/>
    </xf>
    <xf numFmtId="0" fontId="6" fillId="0" borderId="69" xfId="4" applyFont="1" applyFill="1" applyBorder="1" applyAlignment="1" applyProtection="1">
      <alignment horizontal="right" vertical="center"/>
    </xf>
    <xf numFmtId="165" fontId="21" fillId="0" borderId="0" xfId="4" applyNumberFormat="1" applyFont="1" applyFill="1" applyBorder="1" applyAlignment="1" applyProtection="1">
      <alignment horizontal="center" vertical="center"/>
    </xf>
    <xf numFmtId="0" fontId="45" fillId="0" borderId="0" xfId="7" applyFont="1" applyBorder="1" applyAlignment="1" applyProtection="1">
      <alignment vertical="center"/>
    </xf>
    <xf numFmtId="0" fontId="1" fillId="13" borderId="45" xfId="4" applyFont="1" applyFill="1" applyBorder="1" applyAlignment="1" applyProtection="1">
      <alignment vertical="center"/>
      <protection locked="0"/>
    </xf>
    <xf numFmtId="0" fontId="1" fillId="13" borderId="46" xfId="4" applyFont="1" applyFill="1" applyBorder="1" applyAlignment="1" applyProtection="1">
      <alignment vertical="center"/>
      <protection locked="0"/>
    </xf>
    <xf numFmtId="0" fontId="1" fillId="13" borderId="49" xfId="4" applyFont="1" applyFill="1" applyBorder="1" applyAlignment="1" applyProtection="1">
      <alignment vertical="center"/>
      <protection locked="0"/>
    </xf>
    <xf numFmtId="1" fontId="21" fillId="0" borderId="35" xfId="4" applyNumberFormat="1" applyFont="1" applyFill="1" applyBorder="1" applyAlignment="1" applyProtection="1">
      <alignment horizontal="center" vertical="center"/>
    </xf>
    <xf numFmtId="0" fontId="43"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6" fillId="0" borderId="0" xfId="4" applyFont="1" applyAlignment="1" applyProtection="1">
      <alignment horizontal="left"/>
    </xf>
    <xf numFmtId="0" fontId="46" fillId="0" borderId="0" xfId="4" applyFont="1" applyAlignment="1" applyProtection="1">
      <alignment horizontal="left" vertical="center"/>
    </xf>
    <xf numFmtId="0" fontId="46" fillId="0" borderId="0" xfId="4" applyFont="1" applyFill="1" applyBorder="1" applyAlignment="1" applyProtection="1">
      <alignment horizontal="left"/>
    </xf>
    <xf numFmtId="0" fontId="47" fillId="0" borderId="0" xfId="2" applyFont="1" applyAlignment="1" applyProtection="1">
      <alignment vertical="top"/>
      <protection locked="0"/>
    </xf>
    <xf numFmtId="0" fontId="45" fillId="21" borderId="18" xfId="7" applyFont="1" applyFill="1" applyBorder="1" applyAlignment="1" applyProtection="1">
      <alignment horizontal="right"/>
    </xf>
    <xf numFmtId="10" fontId="45"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0" fontId="52" fillId="19" borderId="0" xfId="4" applyFont="1" applyFill="1"/>
    <xf numFmtId="0" fontId="39" fillId="20" borderId="22" xfId="4" applyFont="1" applyFill="1" applyBorder="1" applyAlignment="1" applyProtection="1">
      <alignment horizontal="center" vertical="center" wrapText="1"/>
    </xf>
    <xf numFmtId="0" fontId="38" fillId="20" borderId="22" xfId="4" applyFont="1" applyFill="1" applyBorder="1" applyAlignment="1" applyProtection="1">
      <alignment horizontal="center" vertical="center" wrapText="1"/>
    </xf>
    <xf numFmtId="10" fontId="36" fillId="15" borderId="2" xfId="4" applyNumberFormat="1" applyFont="1" applyFill="1" applyBorder="1" applyAlignment="1" applyProtection="1">
      <alignment horizontal="center" vertical="center" wrapText="1"/>
    </xf>
    <xf numFmtId="0" fontId="53" fillId="15" borderId="5" xfId="4"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9" fillId="20" borderId="22" xfId="4" applyNumberFormat="1" applyFont="1" applyFill="1" applyBorder="1" applyAlignment="1" applyProtection="1">
      <alignment horizontal="center" vertical="center" wrapText="1"/>
    </xf>
    <xf numFmtId="165" fontId="39" fillId="20" borderId="22" xfId="4" applyNumberFormat="1" applyFont="1" applyFill="1" applyBorder="1" applyAlignment="1" applyProtection="1">
      <alignment horizontal="center" vertical="center" wrapText="1"/>
    </xf>
    <xf numFmtId="165" fontId="39" fillId="20" borderId="24" xfId="4" applyNumberFormat="1"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165" fontId="53" fillId="0" borderId="5" xfId="4" applyNumberFormat="1" applyFont="1" applyBorder="1" applyAlignment="1" applyProtection="1">
      <alignment horizontal="center" vertical="center" wrapText="1"/>
    </xf>
    <xf numFmtId="10" fontId="36" fillId="16" borderId="5" xfId="4" applyNumberFormat="1" applyFont="1" applyFill="1" applyBorder="1" applyAlignment="1" applyProtection="1">
      <alignment horizontal="center" vertical="center" wrapText="1"/>
    </xf>
    <xf numFmtId="165" fontId="53" fillId="17" borderId="1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4" fillId="19" borderId="0" xfId="4" applyFont="1" applyFill="1"/>
    <xf numFmtId="0" fontId="23" fillId="11" borderId="11" xfId="2" applyFont="1" applyFill="1" applyBorder="1" applyAlignment="1" applyProtection="1">
      <alignment horizontal="center" vertical="center" wrapText="1"/>
    </xf>
    <xf numFmtId="10" fontId="28" fillId="0" borderId="73" xfId="2" applyNumberFormat="1" applyFont="1" applyFill="1" applyBorder="1" applyAlignment="1" applyProtection="1">
      <alignment horizontal="right" vertical="center"/>
    </xf>
    <xf numFmtId="10" fontId="28" fillId="0" borderId="73" xfId="2" applyNumberFormat="1" applyFont="1" applyFill="1" applyBorder="1" applyAlignment="1" applyProtection="1">
      <alignment horizontal="right"/>
    </xf>
    <xf numFmtId="10" fontId="6" fillId="0" borderId="73"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6"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57" fillId="16" borderId="29" xfId="4" applyFont="1" applyFill="1" applyBorder="1" applyAlignment="1" applyProtection="1">
      <alignment horizontal="left" vertical="center" wrapText="1"/>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61" fillId="0" borderId="0" xfId="2" applyNumberFormat="1" applyFont="1" applyAlignment="1" applyProtection="1">
      <alignment vertical="top" wrapText="1"/>
    </xf>
    <xf numFmtId="0" fontId="27" fillId="13" borderId="76" xfId="2" applyFont="1" applyFill="1" applyBorder="1" applyAlignment="1" applyProtection="1">
      <alignment horizontal="center" vertical="center"/>
      <protection locked="0"/>
    </xf>
    <xf numFmtId="0" fontId="27" fillId="13" borderId="77" xfId="2" applyFont="1" applyFill="1" applyBorder="1" applyAlignment="1" applyProtection="1">
      <alignment horizontal="center" vertical="center"/>
      <protection locked="0"/>
    </xf>
    <xf numFmtId="0" fontId="27" fillId="13" borderId="78" xfId="2" applyFont="1" applyFill="1" applyBorder="1" applyProtection="1">
      <protection locked="0"/>
    </xf>
    <xf numFmtId="0" fontId="27" fillId="14" borderId="78" xfId="2" applyFont="1" applyFill="1" applyBorder="1" applyAlignment="1" applyProtection="1">
      <alignment horizontal="left" vertical="center" wrapText="1"/>
      <protection locked="0"/>
    </xf>
    <xf numFmtId="0" fontId="27" fillId="13" borderId="78"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8"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8"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vertical="center"/>
    </xf>
    <xf numFmtId="10" fontId="28" fillId="0" borderId="8" xfId="2" applyNumberFormat="1" applyFont="1" applyBorder="1" applyAlignment="1" applyProtection="1">
      <alignment horizontal="right"/>
    </xf>
    <xf numFmtId="1" fontId="27" fillId="13" borderId="78" xfId="2" applyNumberFormat="1" applyFont="1" applyFill="1" applyBorder="1" applyAlignment="1" applyProtection="1">
      <alignment horizontal="right" vertical="center"/>
      <protection locked="0"/>
    </xf>
    <xf numFmtId="10" fontId="28" fillId="0" borderId="78" xfId="3" applyNumberFormat="1" applyFont="1" applyFill="1" applyBorder="1" applyAlignment="1" applyProtection="1">
      <alignment horizontal="right"/>
    </xf>
    <xf numFmtId="1" fontId="29" fillId="0" borderId="79" xfId="2" applyNumberFormat="1" applyFont="1" applyBorder="1" applyAlignment="1" applyProtection="1">
      <alignment horizontal="right" vertical="center"/>
    </xf>
    <xf numFmtId="10" fontId="28" fillId="16" borderId="80" xfId="2" applyNumberFormat="1" applyFont="1" applyFill="1" applyBorder="1" applyProtection="1"/>
    <xf numFmtId="1" fontId="29" fillId="10" borderId="79" xfId="4" applyNumberFormat="1" applyFont="1" applyFill="1" applyBorder="1" applyAlignment="1" applyProtection="1">
      <alignment horizontal="right"/>
    </xf>
    <xf numFmtId="10" fontId="28" fillId="0" borderId="0" xfId="2" applyNumberFormat="1" applyFont="1" applyFill="1" applyBorder="1" applyProtection="1"/>
    <xf numFmtId="0" fontId="43" fillId="21" borderId="62" xfId="4" applyFont="1" applyFill="1" applyBorder="1" applyAlignment="1" applyProtection="1">
      <alignment horizontal="left" vertical="center"/>
    </xf>
    <xf numFmtId="0" fontId="43" fillId="21" borderId="7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3" fillId="13" borderId="8" xfId="4" applyFont="1" applyFill="1" applyBorder="1" applyAlignment="1" applyProtection="1">
      <alignment horizontal="left" vertical="center" wrapText="1"/>
      <protection locked="0"/>
    </xf>
    <xf numFmtId="49" fontId="43" fillId="13" borderId="8" xfId="4" applyNumberFormat="1" applyFont="1" applyFill="1" applyBorder="1" applyAlignment="1" applyProtection="1">
      <alignment horizontal="center" vertical="center"/>
      <protection locked="0"/>
    </xf>
    <xf numFmtId="0" fontId="43" fillId="13" borderId="8" xfId="4" applyNumberFormat="1" applyFont="1" applyFill="1" applyBorder="1" applyAlignment="1" applyProtection="1">
      <alignment horizontal="center" vertical="center"/>
      <protection locked="0"/>
    </xf>
    <xf numFmtId="10" fontId="43"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5" fillId="0" borderId="0" xfId="7" applyFont="1" applyBorder="1" applyAlignment="1" applyProtection="1">
      <alignment vertical="center"/>
    </xf>
    <xf numFmtId="0" fontId="63" fillId="0" borderId="0" xfId="7" applyFont="1" applyBorder="1" applyAlignment="1" applyProtection="1">
      <alignment vertical="center"/>
    </xf>
    <xf numFmtId="14" fontId="66" fillId="0" borderId="0" xfId="2" applyNumberFormat="1" applyFont="1" applyAlignment="1" applyProtection="1">
      <alignment vertical="top"/>
    </xf>
    <xf numFmtId="0" fontId="49" fillId="19" borderId="0" xfId="4" applyFont="1" applyFill="1" applyAlignment="1">
      <alignment vertical="center"/>
    </xf>
    <xf numFmtId="0" fontId="81"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9" fillId="0" borderId="0" xfId="8" applyNumberFormat="1" applyFont="1" applyFill="1" applyAlignment="1" applyProtection="1">
      <alignment vertical="top"/>
    </xf>
    <xf numFmtId="0" fontId="47" fillId="0" borderId="0" xfId="2" applyFont="1" applyFill="1" applyAlignment="1" applyProtection="1"/>
    <xf numFmtId="0" fontId="20" fillId="25" borderId="15" xfId="7" applyFont="1" applyFill="1" applyBorder="1" applyAlignment="1" applyProtection="1">
      <alignment horizontal="left" vertical="center"/>
    </xf>
    <xf numFmtId="0" fontId="43" fillId="25" borderId="18" xfId="7" applyFont="1" applyFill="1" applyBorder="1" applyAlignment="1" applyProtection="1">
      <alignment horizontal="center" vertical="center" wrapText="1"/>
    </xf>
    <xf numFmtId="0" fontId="43" fillId="25" borderId="18" xfId="7" applyFont="1" applyFill="1" applyBorder="1" applyAlignment="1" applyProtection="1">
      <alignment horizontal="left" vertical="center" wrapText="1"/>
    </xf>
    <xf numFmtId="0" fontId="43" fillId="25" borderId="18" xfId="7" applyFont="1" applyFill="1" applyBorder="1" applyAlignment="1" applyProtection="1">
      <alignment vertical="center" wrapText="1"/>
    </xf>
    <xf numFmtId="9" fontId="43" fillId="25" borderId="19" xfId="7" applyNumberFormat="1" applyFont="1" applyFill="1" applyBorder="1" applyAlignment="1" applyProtection="1">
      <alignment horizontal="center" vertical="center"/>
    </xf>
    <xf numFmtId="0" fontId="70" fillId="13" borderId="1" xfId="7" applyFont="1" applyFill="1" applyBorder="1" applyAlignment="1" applyProtection="1">
      <alignment horizontal="left" vertical="center" wrapText="1"/>
    </xf>
    <xf numFmtId="0" fontId="70" fillId="13" borderId="1" xfId="7" applyFont="1" applyFill="1" applyBorder="1" applyAlignment="1" applyProtection="1">
      <alignment vertical="center" wrapText="1"/>
    </xf>
    <xf numFmtId="9" fontId="70"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9" xfId="2" applyFont="1" applyFill="1" applyBorder="1" applyAlignment="1" applyProtection="1">
      <alignment horizontal="center" vertical="center"/>
    </xf>
    <xf numFmtId="0" fontId="27" fillId="0" borderId="0" xfId="2" applyFont="1" applyFill="1" applyBorder="1" applyAlignment="1" applyProtection="1"/>
    <xf numFmtId="0" fontId="27" fillId="0" borderId="72" xfId="2" applyFont="1" applyFill="1" applyBorder="1" applyAlignment="1" applyProtection="1">
      <alignment horizontal="center" vertical="center"/>
    </xf>
    <xf numFmtId="0" fontId="27" fillId="0" borderId="73" xfId="2" applyFont="1" applyFill="1" applyBorder="1" applyProtection="1"/>
    <xf numFmtId="0" fontId="27" fillId="0" borderId="73" xfId="2" applyFont="1" applyFill="1" applyBorder="1" applyAlignment="1" applyProtection="1">
      <alignment horizontal="left" vertical="center" wrapText="1"/>
    </xf>
    <xf numFmtId="9" fontId="16" fillId="0" borderId="73" xfId="2" applyNumberFormat="1" applyFont="1" applyFill="1" applyBorder="1" applyAlignment="1" applyProtection="1">
      <alignment horizontal="center" vertical="center"/>
    </xf>
    <xf numFmtId="49"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xf>
    <xf numFmtId="10" fontId="27" fillId="0" borderId="73" xfId="2" applyNumberFormat="1" applyFont="1" applyFill="1" applyBorder="1" applyAlignment="1" applyProtection="1">
      <alignment horizontal="center" vertical="center"/>
    </xf>
    <xf numFmtId="1" fontId="27" fillId="0" borderId="73"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5" fillId="12" borderId="13" xfId="2" applyFont="1" applyFill="1" applyBorder="1" applyAlignment="1" applyProtection="1">
      <alignment horizontal="center" vertical="center" wrapText="1"/>
    </xf>
    <xf numFmtId="0" fontId="85" fillId="12" borderId="1" xfId="2" applyFont="1" applyFill="1" applyBorder="1" applyAlignment="1" applyProtection="1">
      <alignment horizontal="center" vertical="center" wrapText="1"/>
    </xf>
    <xf numFmtId="14" fontId="85" fillId="12" borderId="1" xfId="2" applyNumberFormat="1" applyFont="1" applyFill="1" applyBorder="1" applyAlignment="1" applyProtection="1">
      <alignment horizontal="center" vertical="center" wrapText="1"/>
    </xf>
    <xf numFmtId="0" fontId="85" fillId="12" borderId="1" xfId="2" applyNumberFormat="1" applyFont="1" applyFill="1" applyBorder="1" applyAlignment="1" applyProtection="1">
      <alignment horizontal="center" vertical="center" wrapText="1"/>
    </xf>
    <xf numFmtId="0" fontId="85"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6" fillId="0" borderId="0" xfId="2" applyNumberFormat="1" applyFont="1" applyProtection="1"/>
    <xf numFmtId="0" fontId="86" fillId="0" borderId="0" xfId="2" applyFont="1" applyProtection="1"/>
    <xf numFmtId="14" fontId="30" fillId="0" borderId="0" xfId="2" applyNumberFormat="1" applyFont="1" applyFill="1" applyAlignment="1" applyProtection="1">
      <alignment vertical="top" wrapText="1"/>
    </xf>
    <xf numFmtId="0" fontId="46" fillId="0" borderId="0" xfId="4" applyFont="1" applyFill="1" applyBorder="1" applyAlignment="1" applyProtection="1">
      <alignment horizontal="left"/>
    </xf>
    <xf numFmtId="0" fontId="14" fillId="2" borderId="0" xfId="9" applyFont="1" applyFill="1"/>
    <xf numFmtId="0" fontId="14" fillId="2" borderId="0" xfId="4" applyFont="1" applyFill="1" applyAlignment="1">
      <alignment vertical="center"/>
    </xf>
    <xf numFmtId="0" fontId="46" fillId="0" borderId="0" xfId="4" applyFont="1" applyBorder="1" applyAlignment="1" applyProtection="1">
      <alignment horizontal="left" vertical="center"/>
    </xf>
    <xf numFmtId="0" fontId="46" fillId="0" borderId="0" xfId="2" applyFont="1" applyBorder="1" applyAlignment="1" applyProtection="1">
      <alignment horizontal="left"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1" fontId="21" fillId="0" borderId="35"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9" fillId="0" borderId="56" xfId="2" applyNumberFormat="1" applyFont="1" applyBorder="1" applyAlignment="1" applyProtection="1">
      <alignment horizontal="right" wrapText="1"/>
    </xf>
    <xf numFmtId="0" fontId="49" fillId="19" borderId="0" xfId="4" applyFont="1" applyFill="1" applyAlignment="1">
      <alignment horizontal="left" vertical="center" wrapText="1"/>
    </xf>
    <xf numFmtId="0" fontId="49" fillId="19" borderId="0" xfId="4" applyFont="1" applyFill="1" applyAlignment="1">
      <alignment horizontal="left" wrapText="1"/>
    </xf>
    <xf numFmtId="0" fontId="46" fillId="0" borderId="0" xfId="4" applyFont="1" applyFill="1" applyBorder="1" applyAlignment="1" applyProtection="1">
      <alignment horizontal="left"/>
    </xf>
    <xf numFmtId="0" fontId="49" fillId="19" borderId="0" xfId="10" applyFont="1" applyFill="1"/>
    <xf numFmtId="0" fontId="49" fillId="2" borderId="0" xfId="10" applyFont="1" applyFill="1"/>
    <xf numFmtId="0" fontId="49" fillId="19" borderId="0" xfId="10" applyNumberFormat="1" applyFont="1" applyFill="1"/>
    <xf numFmtId="0" fontId="46" fillId="0" borderId="0" xfId="4" applyFont="1" applyFill="1" applyBorder="1" applyAlignment="1" applyProtection="1">
      <alignment horizontal="center"/>
    </xf>
    <xf numFmtId="0" fontId="1" fillId="4" borderId="0" xfId="4" applyFont="1" applyFill="1" applyBorder="1" applyAlignment="1" applyProtection="1">
      <alignment horizontal="center"/>
    </xf>
    <xf numFmtId="0" fontId="46" fillId="0" borderId="0" xfId="4" applyFont="1" applyFill="1" applyBorder="1" applyAlignment="1" applyProtection="1">
      <alignment horizontal="center" vertical="top" wrapText="1"/>
    </xf>
    <xf numFmtId="0" fontId="46" fillId="0" borderId="0" xfId="4" applyFont="1" applyFill="1" applyBorder="1" applyAlignment="1" applyProtection="1">
      <alignment horizontal="center" vertical="top"/>
    </xf>
    <xf numFmtId="0" fontId="87" fillId="4" borderId="0" xfId="0" applyFont="1" applyFill="1" applyAlignment="1" applyProtection="1"/>
    <xf numFmtId="0" fontId="27" fillId="0" borderId="0" xfId="2" applyFont="1" applyFill="1" applyAlignment="1" applyProtection="1"/>
    <xf numFmtId="0" fontId="46" fillId="0" borderId="0" xfId="4" applyFont="1" applyFill="1" applyBorder="1" applyAlignment="1" applyProtection="1">
      <alignment horizontal="left"/>
    </xf>
    <xf numFmtId="49" fontId="24" fillId="0" borderId="0" xfId="2" applyNumberFormat="1" applyProtection="1"/>
    <xf numFmtId="0" fontId="88" fillId="4" borderId="0" xfId="0" applyFont="1" applyFill="1" applyAlignment="1" applyProtection="1">
      <alignment vertical="center"/>
    </xf>
    <xf numFmtId="0" fontId="1" fillId="0" borderId="0" xfId="0" applyFont="1" applyFill="1" applyAlignment="1" applyProtection="1">
      <alignment vertical="center"/>
    </xf>
    <xf numFmtId="0" fontId="47" fillId="0" borderId="0" xfId="2" applyFont="1" applyFill="1" applyProtection="1"/>
    <xf numFmtId="0" fontId="47"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0" fontId="1" fillId="0" borderId="0" xfId="4" applyFont="1" applyFill="1" applyProtection="1"/>
    <xf numFmtId="10" fontId="6" fillId="0" borderId="0" xfId="4" applyNumberFormat="1" applyFont="1" applyFill="1" applyProtection="1"/>
    <xf numFmtId="10" fontId="21" fillId="0" borderId="0" xfId="4" applyNumberFormat="1" applyFont="1" applyFill="1" applyProtection="1"/>
    <xf numFmtId="0" fontId="49" fillId="19" borderId="0" xfId="4" applyFont="1" applyFill="1" applyAlignment="1">
      <alignment horizontal="left" wrapText="1"/>
    </xf>
    <xf numFmtId="0" fontId="49" fillId="19" borderId="0" xfId="4" applyFont="1" applyFill="1" applyAlignment="1">
      <alignment horizontal="left" vertical="center" wrapText="1"/>
    </xf>
    <xf numFmtId="0" fontId="49" fillId="19" borderId="0" xfId="4" applyFont="1" applyFill="1" applyAlignment="1">
      <alignment horizontal="left" vertical="top" wrapText="1"/>
    </xf>
    <xf numFmtId="0" fontId="49" fillId="19" borderId="0" xfId="9" applyFont="1" applyFill="1" applyAlignment="1">
      <alignment horizontal="left" vertical="center" wrapText="1"/>
    </xf>
    <xf numFmtId="14" fontId="68" fillId="19" borderId="0" xfId="8" applyNumberFormat="1" applyFont="1" applyFill="1" applyAlignment="1" applyProtection="1">
      <alignment horizontal="left" vertical="center"/>
    </xf>
    <xf numFmtId="14" fontId="68" fillId="0" borderId="0" xfId="8" applyNumberFormat="1" applyFont="1" applyFill="1" applyAlignment="1" applyProtection="1">
      <alignment horizontal="left" vertical="center"/>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70" fillId="13" borderId="15" xfId="7" applyNumberFormat="1" applyFont="1" applyFill="1" applyBorder="1" applyAlignment="1" applyProtection="1">
      <alignment horizontal="left" vertical="center"/>
    </xf>
    <xf numFmtId="49" fontId="70" fillId="13" borderId="18" xfId="7" applyNumberFormat="1" applyFont="1" applyFill="1" applyBorder="1" applyAlignment="1" applyProtection="1">
      <alignment horizontal="left" vertical="center"/>
    </xf>
    <xf numFmtId="49" fontId="70" fillId="13" borderId="19" xfId="7" applyNumberFormat="1" applyFont="1" applyFill="1" applyBorder="1" applyAlignment="1" applyProtection="1">
      <alignment horizontal="left" vertical="center"/>
    </xf>
    <xf numFmtId="0" fontId="43" fillId="13" borderId="62" xfId="4" applyFont="1" applyFill="1" applyBorder="1" applyAlignment="1" applyProtection="1">
      <alignment horizontal="center" vertical="center"/>
      <protection locked="0"/>
    </xf>
    <xf numFmtId="0" fontId="43" fillId="13" borderId="19" xfId="4" applyFont="1" applyFill="1" applyBorder="1" applyAlignment="1" applyProtection="1">
      <alignment horizontal="center" vertical="center"/>
      <protection locked="0"/>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4" fillId="10" borderId="6" xfId="2" applyFont="1" applyFill="1" applyBorder="1" applyAlignment="1" applyProtection="1">
      <alignment horizontal="center" vertical="center" wrapText="1"/>
    </xf>
    <xf numFmtId="0" fontId="44" fillId="10" borderId="1" xfId="2" applyFont="1" applyFill="1" applyBorder="1" applyAlignment="1" applyProtection="1">
      <alignment horizontal="center" vertical="center" wrapText="1"/>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81"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1" borderId="6"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0" fontId="73" fillId="16" borderId="81" xfId="4" applyFont="1" applyFill="1" applyBorder="1" applyAlignment="1" applyProtection="1">
      <alignment horizontal="left" vertical="center"/>
      <protection locked="0"/>
    </xf>
    <xf numFmtId="0" fontId="73" fillId="16" borderId="58" xfId="4" applyFont="1" applyFill="1" applyBorder="1" applyAlignment="1" applyProtection="1">
      <alignment horizontal="left" vertical="center"/>
      <protection locked="0"/>
    </xf>
    <xf numFmtId="0" fontId="73" fillId="16" borderId="82" xfId="4" applyFont="1" applyFill="1" applyBorder="1" applyAlignment="1" applyProtection="1">
      <alignment horizontal="left" vertical="center"/>
      <protection locked="0"/>
    </xf>
    <xf numFmtId="0" fontId="27" fillId="14" borderId="14" xfId="4" applyFont="1" applyFill="1" applyBorder="1" applyAlignment="1" applyProtection="1">
      <alignment horizontal="center" vertical="center" wrapText="1"/>
      <protection locked="0"/>
    </xf>
    <xf numFmtId="0" fontId="27" fillId="14" borderId="61" xfId="4" applyFont="1" applyFill="1" applyBorder="1" applyAlignment="1" applyProtection="1">
      <alignment horizontal="center" vertical="center" wrapText="1"/>
      <protection locked="0"/>
    </xf>
    <xf numFmtId="0" fontId="23" fillId="11" borderId="7" xfId="2" applyFont="1" applyFill="1" applyBorder="1" applyAlignment="1" applyProtection="1">
      <alignment horizontal="center" vertical="center" wrapText="1"/>
    </xf>
    <xf numFmtId="0" fontId="27" fillId="16" borderId="14" xfId="4" applyFont="1" applyFill="1" applyBorder="1" applyAlignment="1" applyProtection="1">
      <alignment horizontal="left" vertical="center" wrapText="1"/>
    </xf>
    <xf numFmtId="0" fontId="27" fillId="16" borderId="61" xfId="4" applyFont="1" applyFill="1" applyBorder="1" applyAlignment="1" applyProtection="1">
      <alignment horizontal="left" vertical="center" wrapText="1"/>
    </xf>
    <xf numFmtId="0" fontId="27" fillId="13" borderId="74" xfId="4" applyFont="1" applyFill="1" applyBorder="1" applyAlignment="1" applyProtection="1">
      <alignment horizontal="center" vertical="center" wrapText="1"/>
      <protection locked="0"/>
    </xf>
    <xf numFmtId="0" fontId="27" fillId="13" borderId="75"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61" xfId="4" applyFont="1" applyFill="1" applyBorder="1" applyAlignment="1" applyProtection="1">
      <alignment horizontal="left" vertical="center"/>
      <protection locked="0"/>
    </xf>
    <xf numFmtId="0" fontId="30" fillId="0" borderId="70" xfId="2" applyFont="1" applyFill="1" applyBorder="1" applyAlignment="1" applyProtection="1">
      <alignment horizontal="left" vertical="center" wrapText="1"/>
    </xf>
    <xf numFmtId="0" fontId="30" fillId="0" borderId="44" xfId="2" applyFont="1" applyFill="1" applyBorder="1" applyAlignment="1" applyProtection="1">
      <alignment horizontal="left" vertical="center" wrapText="1"/>
    </xf>
    <xf numFmtId="0" fontId="30" fillId="0" borderId="71" xfId="2" applyFont="1" applyFill="1" applyBorder="1" applyAlignment="1" applyProtection="1">
      <alignment horizontal="left" vertical="center" wrapText="1"/>
    </xf>
    <xf numFmtId="0" fontId="30" fillId="0" borderId="69"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2" xfId="2" applyFont="1" applyFill="1" applyBorder="1" applyAlignment="1" applyProtection="1">
      <alignment horizontal="left" vertical="center" wrapText="1"/>
    </xf>
    <xf numFmtId="14" fontId="47" fillId="0" borderId="0" xfId="2" applyNumberFormat="1" applyFont="1" applyFill="1" applyAlignment="1" applyProtection="1">
      <alignment horizontal="left" vertical="top" wrapText="1"/>
    </xf>
    <xf numFmtId="0" fontId="31" fillId="13" borderId="1" xfId="4" applyFont="1" applyFill="1" applyBorder="1" applyAlignment="1" applyProtection="1">
      <alignment horizontal="center" vertical="center" wrapText="1"/>
      <protection locked="0"/>
    </xf>
    <xf numFmtId="0" fontId="43" fillId="13" borderId="77" xfId="4" applyFont="1" applyFill="1" applyBorder="1" applyAlignment="1" applyProtection="1">
      <alignment horizontal="center" vertical="center"/>
      <protection locked="0"/>
    </xf>
    <xf numFmtId="0" fontId="43" fillId="13" borderId="83" xfId="4"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0" fontId="47" fillId="0" borderId="0" xfId="2" applyFont="1" applyBorder="1" applyAlignment="1" applyProtection="1">
      <alignment horizontal="left" vertical="top" wrapText="1"/>
    </xf>
    <xf numFmtId="0" fontId="47" fillId="0" borderId="0" xfId="2" applyFont="1" applyBorder="1" applyAlignment="1" applyProtection="1">
      <alignment horizontal="left" wrapText="1"/>
    </xf>
    <xf numFmtId="0" fontId="62"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7" fillId="0" borderId="0" xfId="2" applyFont="1" applyFill="1" applyBorder="1" applyAlignment="1" applyProtection="1">
      <alignment horizontal="left" vertical="top" wrapText="1"/>
    </xf>
    <xf numFmtId="0" fontId="23" fillId="11" borderId="62"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6" borderId="1" xfId="4" applyFont="1" applyFill="1" applyBorder="1" applyAlignment="1" applyProtection="1">
      <alignment horizontal="center" vertical="center" wrapText="1"/>
    </xf>
    <xf numFmtId="0" fontId="1" fillId="12" borderId="1" xfId="4"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46" fillId="0" borderId="0" xfId="4" applyFont="1" applyFill="1" applyBorder="1" applyAlignment="1" applyProtection="1">
      <alignment horizontal="left"/>
    </xf>
    <xf numFmtId="0" fontId="46" fillId="0" borderId="0" xfId="4" applyFont="1" applyFill="1" applyBorder="1" applyAlignment="1" applyProtection="1">
      <alignment horizontal="left"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Alignment="1" applyProtection="1">
      <alignment horizontal="left" vertical="center" wrapText="1"/>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0" fontId="1" fillId="0" borderId="41" xfId="1" applyFont="1" applyFill="1" applyBorder="1" applyAlignment="1" applyProtection="1">
      <alignment horizontal="center" vertical="center"/>
    </xf>
    <xf numFmtId="0" fontId="1" fillId="0" borderId="42"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9"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9"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9" xfId="1" applyFont="1" applyFill="1" applyBorder="1" applyAlignment="1" applyProtection="1">
      <alignment horizontal="center" vertical="center" wrapText="1"/>
      <protection locked="0"/>
    </xf>
    <xf numFmtId="0" fontId="21" fillId="19" borderId="35" xfId="4" applyFont="1" applyFill="1" applyBorder="1" applyAlignment="1" applyProtection="1">
      <alignment horizontal="center" vertical="center"/>
    </xf>
    <xf numFmtId="0" fontId="21" fillId="19" borderId="39" xfId="4" applyFont="1" applyFill="1" applyBorder="1" applyAlignment="1" applyProtection="1">
      <alignment horizontal="center" vertical="center"/>
    </xf>
    <xf numFmtId="0" fontId="1" fillId="0" borderId="35" xfId="1" applyFont="1" applyFill="1" applyBorder="1" applyAlignment="1" applyProtection="1">
      <alignment horizontal="center" vertical="center"/>
    </xf>
    <xf numFmtId="0" fontId="1" fillId="0" borderId="39" xfId="1" applyFont="1" applyFill="1" applyBorder="1" applyAlignment="1" applyProtection="1">
      <alignment horizontal="center" vertical="center"/>
    </xf>
    <xf numFmtId="0" fontId="13" fillId="19" borderId="35" xfId="1" applyFont="1" applyFill="1" applyBorder="1" applyAlignment="1" applyProtection="1">
      <alignment horizontal="left" vertical="center" wrapText="1"/>
    </xf>
    <xf numFmtId="0" fontId="13" fillId="19" borderId="39"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9" xfId="1" applyFont="1" applyFill="1" applyBorder="1" applyAlignment="1" applyProtection="1">
      <alignment horizontal="center" vertical="center" wrapText="1"/>
    </xf>
    <xf numFmtId="0" fontId="1" fillId="13" borderId="41" xfId="1" applyFont="1" applyFill="1" applyBorder="1" applyAlignment="1" applyProtection="1">
      <alignment horizontal="center" vertical="center"/>
      <protection locked="0"/>
    </xf>
    <xf numFmtId="0" fontId="1" fillId="13" borderId="42" xfId="1" applyFont="1" applyFill="1" applyBorder="1" applyAlignment="1" applyProtection="1">
      <alignment horizontal="center" vertical="center"/>
      <protection locked="0"/>
    </xf>
    <xf numFmtId="0" fontId="1" fillId="5" borderId="35" xfId="1" applyFont="1" applyFill="1" applyBorder="1" applyAlignment="1" applyProtection="1">
      <alignment horizontal="left" vertical="center" wrapText="1"/>
      <protection locked="0"/>
    </xf>
    <xf numFmtId="0" fontId="1" fillId="5" borderId="39" xfId="1" applyFont="1" applyFill="1" applyBorder="1" applyAlignment="1" applyProtection="1">
      <alignment horizontal="left" vertical="center" wrapText="1"/>
      <protection locked="0"/>
    </xf>
    <xf numFmtId="0" fontId="21" fillId="0" borderId="35" xfId="4" applyFont="1" applyFill="1" applyBorder="1" applyAlignment="1" applyProtection="1">
      <alignment horizontal="center" vertical="center"/>
    </xf>
    <xf numFmtId="0" fontId="21" fillId="0" borderId="39" xfId="4" applyFont="1" applyFill="1" applyBorder="1" applyAlignment="1" applyProtection="1">
      <alignment horizontal="center" vertical="center"/>
    </xf>
    <xf numFmtId="0" fontId="1" fillId="5" borderId="35" xfId="1" applyFont="1" applyFill="1" applyBorder="1" applyAlignment="1" applyProtection="1">
      <alignment horizontal="center" vertical="center"/>
      <protection locked="0"/>
    </xf>
    <xf numFmtId="0" fontId="1" fillId="5" borderId="39" xfId="1" applyFont="1" applyFill="1" applyBorder="1" applyAlignment="1" applyProtection="1">
      <alignment horizontal="center" vertical="center"/>
      <protection locked="0"/>
    </xf>
    <xf numFmtId="10" fontId="6" fillId="0" borderId="35" xfId="4" applyNumberFormat="1" applyFont="1" applyBorder="1" applyAlignment="1" applyProtection="1">
      <alignment horizontal="center" vertical="center"/>
    </xf>
    <xf numFmtId="10" fontId="6" fillId="0" borderId="39" xfId="4" applyNumberFormat="1" applyFont="1" applyBorder="1" applyAlignment="1" applyProtection="1">
      <alignment horizontal="center" vertical="center"/>
    </xf>
    <xf numFmtId="1" fontId="21" fillId="19" borderId="35" xfId="4" applyNumberFormat="1" applyFont="1" applyFill="1" applyBorder="1" applyAlignment="1" applyProtection="1">
      <alignment horizontal="center" vertical="center"/>
    </xf>
    <xf numFmtId="1" fontId="21" fillId="19" borderId="39" xfId="4" applyNumberFormat="1" applyFont="1" applyFill="1" applyBorder="1" applyAlignment="1" applyProtection="1">
      <alignment horizontal="center" vertical="center"/>
    </xf>
    <xf numFmtId="165" fontId="21" fillId="0" borderId="35" xfId="4" applyNumberFormat="1" applyFont="1" applyFill="1" applyBorder="1" applyAlignment="1" applyProtection="1">
      <alignment horizontal="center" vertical="center"/>
    </xf>
    <xf numFmtId="165" fontId="21" fillId="0" borderId="39" xfId="4" applyNumberFormat="1" applyFont="1" applyFill="1" applyBorder="1" applyAlignment="1" applyProtection="1">
      <alignment horizontal="center" vertical="center"/>
    </xf>
    <xf numFmtId="0" fontId="21" fillId="0" borderId="35" xfId="1" applyFont="1" applyFill="1" applyBorder="1" applyAlignment="1" applyProtection="1">
      <alignment horizontal="center" vertical="center"/>
    </xf>
    <xf numFmtId="0" fontId="21" fillId="0" borderId="39" xfId="1" applyFont="1" applyFill="1" applyBorder="1" applyAlignment="1" applyProtection="1">
      <alignment horizontal="center" vertical="center"/>
    </xf>
    <xf numFmtId="0" fontId="13" fillId="19" borderId="35" xfId="1" applyFont="1" applyFill="1" applyBorder="1" applyAlignment="1" applyProtection="1">
      <alignment horizontal="center" vertical="center" wrapText="1"/>
      <protection locked="0"/>
    </xf>
    <xf numFmtId="0" fontId="13" fillId="19" borderId="39" xfId="1" applyFont="1" applyFill="1" applyBorder="1" applyAlignment="1" applyProtection="1">
      <alignment horizontal="center" vertical="center" wrapText="1"/>
      <protection locked="0"/>
    </xf>
    <xf numFmtId="0" fontId="21" fillId="19" borderId="34"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1" fillId="10" borderId="41" xfId="1" applyFont="1" applyFill="1" applyBorder="1" applyAlignment="1" applyProtection="1">
      <alignment horizontal="center" vertical="center"/>
    </xf>
    <xf numFmtId="0" fontId="1" fillId="10" borderId="42" xfId="1" applyFont="1" applyFill="1" applyBorder="1" applyAlignment="1" applyProtection="1">
      <alignment horizontal="center" vertical="center"/>
    </xf>
    <xf numFmtId="0" fontId="13" fillId="5" borderId="35" xfId="1" applyFont="1" applyFill="1" applyBorder="1" applyAlignment="1" applyProtection="1">
      <alignment horizontal="left" vertical="center" wrapText="1"/>
      <protection locked="0"/>
    </xf>
    <xf numFmtId="0" fontId="13" fillId="5" borderId="39" xfId="1" applyFont="1" applyFill="1" applyBorder="1" applyAlignment="1" applyProtection="1">
      <alignment horizontal="left" vertical="center" wrapText="1"/>
      <protection locked="0"/>
    </xf>
    <xf numFmtId="165" fontId="21" fillId="0" borderId="34" xfId="4" applyNumberFormat="1" applyFont="1" applyFill="1" applyBorder="1" applyAlignment="1" applyProtection="1">
      <alignment horizontal="center" vertical="center"/>
    </xf>
    <xf numFmtId="165" fontId="21" fillId="0" borderId="38" xfId="4" applyNumberFormat="1" applyFont="1" applyFill="1" applyBorder="1" applyAlignment="1" applyProtection="1">
      <alignment horizontal="center" vertical="center"/>
    </xf>
    <xf numFmtId="0" fontId="21" fillId="10" borderId="35" xfId="1" applyFont="1" applyFill="1" applyBorder="1" applyAlignment="1" applyProtection="1">
      <alignment horizontal="center" vertical="center"/>
    </xf>
    <xf numFmtId="0" fontId="21" fillId="10" borderId="39" xfId="1" applyFont="1" applyFill="1" applyBorder="1" applyAlignment="1" applyProtection="1">
      <alignment horizontal="center" vertical="center"/>
    </xf>
    <xf numFmtId="1" fontId="21" fillId="19" borderId="34" xfId="4" applyNumberFormat="1" applyFont="1" applyFill="1" applyBorder="1" applyAlignment="1" applyProtection="1">
      <alignment horizontal="center" vertical="center"/>
    </xf>
    <xf numFmtId="1" fontId="21" fillId="19" borderId="38" xfId="4" applyNumberFormat="1" applyFont="1" applyFill="1" applyBorder="1" applyAlignment="1" applyProtection="1">
      <alignment horizontal="center" vertical="center"/>
    </xf>
    <xf numFmtId="165" fontId="21" fillId="17" borderId="50" xfId="4" applyNumberFormat="1" applyFont="1" applyFill="1" applyBorder="1" applyAlignment="1" applyProtection="1">
      <alignment horizontal="center" vertical="center"/>
    </xf>
    <xf numFmtId="165" fontId="21" fillId="17" borderId="51"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39" xfId="4" applyNumberFormat="1" applyFont="1" applyFill="1" applyBorder="1" applyAlignment="1" applyProtection="1">
      <alignment horizontal="center" vertical="center"/>
    </xf>
    <xf numFmtId="0" fontId="21" fillId="5" borderId="35" xfId="1" applyFont="1" applyFill="1" applyBorder="1" applyAlignment="1" applyProtection="1">
      <alignment horizontal="center" vertical="center"/>
      <protection locked="0"/>
    </xf>
    <xf numFmtId="0" fontId="21" fillId="5" borderId="39" xfId="1" applyFont="1" applyFill="1" applyBorder="1" applyAlignment="1" applyProtection="1">
      <alignment horizontal="center" vertical="center"/>
      <protection locked="0"/>
    </xf>
    <xf numFmtId="165" fontId="21" fillId="0" borderId="50" xfId="4" applyNumberFormat="1" applyFont="1" applyFill="1" applyBorder="1" applyAlignment="1" applyProtection="1">
      <alignment horizontal="center" vertical="center"/>
    </xf>
    <xf numFmtId="165" fontId="21" fillId="0" borderId="51"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7"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3" fillId="10" borderId="34" xfId="1" applyFont="1" applyFill="1" applyBorder="1" applyAlignment="1" applyProtection="1">
      <alignment horizontal="left" vertical="center" wrapText="1"/>
    </xf>
    <xf numFmtId="0" fontId="13" fillId="10" borderId="38" xfId="1" applyFont="1" applyFill="1" applyBorder="1" applyAlignment="1" applyProtection="1">
      <alignment horizontal="left" vertical="center" wrapText="1"/>
    </xf>
    <xf numFmtId="0" fontId="1" fillId="0" borderId="34"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10" fontId="6" fillId="0" borderId="34" xfId="4" applyNumberFormat="1" applyFont="1" applyBorder="1" applyAlignment="1" applyProtection="1">
      <alignment horizontal="center" vertical="center"/>
    </xf>
    <xf numFmtId="10" fontId="6" fillId="0" borderId="38" xfId="4" applyNumberFormat="1" applyFont="1" applyBorder="1" applyAlignment="1" applyProtection="1">
      <alignment horizontal="center" vertical="center"/>
    </xf>
    <xf numFmtId="0" fontId="21" fillId="0" borderId="34" xfId="1" applyFont="1" applyFill="1" applyBorder="1" applyAlignment="1" applyProtection="1">
      <alignment horizontal="center" vertical="center"/>
    </xf>
    <xf numFmtId="0" fontId="21" fillId="0" borderId="38" xfId="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xf>
    <xf numFmtId="165" fontId="21" fillId="17" borderId="40" xfId="4" applyNumberFormat="1" applyFont="1" applyFill="1" applyBorder="1" applyAlignment="1" applyProtection="1">
      <alignment horizontal="center" vertical="center"/>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0" fontId="21" fillId="5" borderId="34" xfId="1" applyFont="1" applyFill="1" applyBorder="1" applyAlignment="1" applyProtection="1">
      <alignment horizontal="center" vertical="center"/>
      <protection locked="0"/>
    </xf>
    <xf numFmtId="0" fontId="21" fillId="5" borderId="38" xfId="1" applyFont="1" applyFill="1" applyBorder="1" applyAlignment="1" applyProtection="1">
      <alignment horizontal="center" vertical="center"/>
      <protection locked="0"/>
    </xf>
    <xf numFmtId="165" fontId="21" fillId="0" borderId="36" xfId="4" applyNumberFormat="1" applyFont="1" applyFill="1" applyBorder="1" applyAlignment="1" applyProtection="1">
      <alignment horizontal="center" vertical="center"/>
    </xf>
    <xf numFmtId="165" fontId="21" fillId="0" borderId="40" xfId="4" applyNumberFormat="1" applyFont="1" applyFill="1" applyBorder="1" applyAlignment="1" applyProtection="1">
      <alignment horizontal="center" vertical="center"/>
    </xf>
    <xf numFmtId="0" fontId="1" fillId="13" borderId="33" xfId="1" applyFont="1" applyFill="1" applyBorder="1" applyAlignment="1" applyProtection="1">
      <alignment horizontal="center" vertical="center"/>
      <protection locked="0"/>
    </xf>
    <xf numFmtId="0" fontId="1" fillId="13" borderId="37"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76" fillId="0" borderId="0" xfId="4" applyFont="1" applyAlignment="1" applyProtection="1">
      <alignment horizontal="left"/>
    </xf>
    <xf numFmtId="0" fontId="79"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165" fontId="36" fillId="0" borderId="6" xfId="4" applyNumberFormat="1" applyFont="1" applyFill="1" applyBorder="1" applyAlignment="1" applyProtection="1">
      <alignment horizontal="center" vertical="center" wrapText="1"/>
    </xf>
    <xf numFmtId="165" fontId="36" fillId="0" borderId="1" xfId="4" applyNumberFormat="1"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0" fontId="53" fillId="9" borderId="6" xfId="4" applyFont="1" applyFill="1" applyBorder="1" applyAlignment="1" applyProtection="1">
      <alignment horizontal="center" vertical="center" wrapText="1"/>
    </xf>
    <xf numFmtId="0" fontId="53" fillId="9" borderId="1" xfId="4" applyFont="1" applyFill="1" applyBorder="1" applyAlignment="1" applyProtection="1">
      <alignment horizontal="center" vertical="center" wrapText="1"/>
    </xf>
    <xf numFmtId="0" fontId="1" fillId="5" borderId="34"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0" fontId="21" fillId="10" borderId="34" xfId="1" applyFont="1" applyFill="1" applyBorder="1" applyAlignment="1" applyProtection="1">
      <alignment horizontal="center" vertical="center"/>
    </xf>
    <xf numFmtId="0" fontId="21" fillId="10" borderId="38" xfId="1" applyFont="1" applyFill="1" applyBorder="1" applyAlignment="1" applyProtection="1">
      <alignment horizontal="center" vertical="center"/>
    </xf>
    <xf numFmtId="165" fontId="21" fillId="10" borderId="34" xfId="4" applyNumberFormat="1" applyFont="1" applyFill="1" applyBorder="1" applyAlignment="1" applyProtection="1">
      <alignment horizontal="center" vertical="center"/>
    </xf>
    <xf numFmtId="165" fontId="21" fillId="10" borderId="38" xfId="4" applyNumberFormat="1" applyFont="1" applyFill="1" applyBorder="1" applyAlignment="1" applyProtection="1">
      <alignment horizontal="center" vertical="center"/>
    </xf>
    <xf numFmtId="0" fontId="1" fillId="10" borderId="34"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7" xfId="1" applyFont="1" applyFill="1" applyBorder="1" applyAlignment="1" applyProtection="1">
      <alignment horizontal="center" vertical="center"/>
    </xf>
    <xf numFmtId="0" fontId="1" fillId="19" borderId="34"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9" xfId="1" applyFont="1" applyFill="1" applyBorder="1" applyAlignment="1" applyProtection="1">
      <alignment horizontal="left" vertical="center" wrapText="1"/>
      <protection locked="0"/>
    </xf>
    <xf numFmtId="0" fontId="40" fillId="19" borderId="35" xfId="1" applyFont="1" applyFill="1" applyBorder="1" applyAlignment="1" applyProtection="1">
      <alignment horizontal="left" vertical="center" wrapText="1"/>
      <protection locked="0"/>
    </xf>
    <xf numFmtId="0" fontId="40" fillId="19" borderId="39" xfId="1" applyFont="1" applyFill="1" applyBorder="1" applyAlignment="1" applyProtection="1">
      <alignment horizontal="left" vertical="center" wrapText="1"/>
      <protection locked="0"/>
    </xf>
    <xf numFmtId="0" fontId="21" fillId="10" borderId="34" xfId="4" applyFont="1" applyFill="1" applyBorder="1" applyAlignment="1" applyProtection="1">
      <alignment horizontal="center" vertical="center"/>
    </xf>
    <xf numFmtId="0" fontId="21" fillId="10" borderId="38" xfId="4" applyFont="1" applyFill="1" applyBorder="1" applyAlignment="1" applyProtection="1">
      <alignment horizontal="center" vertical="center"/>
    </xf>
    <xf numFmtId="0" fontId="6" fillId="16" borderId="63" xfId="4" applyFont="1" applyFill="1" applyBorder="1" applyAlignment="1" applyProtection="1">
      <alignment horizontal="left" vertical="center"/>
    </xf>
    <xf numFmtId="0" fontId="6" fillId="16" borderId="64" xfId="4" applyFont="1" applyFill="1" applyBorder="1" applyAlignment="1" applyProtection="1">
      <alignment horizontal="left" vertical="center"/>
    </xf>
    <xf numFmtId="0" fontId="6" fillId="16" borderId="66" xfId="4" applyFont="1" applyFill="1" applyBorder="1" applyAlignment="1" applyProtection="1">
      <alignment horizontal="left" vertical="center"/>
    </xf>
    <xf numFmtId="0" fontId="6" fillId="16" borderId="67" xfId="4" applyFont="1" applyFill="1" applyBorder="1" applyAlignment="1" applyProtection="1">
      <alignment horizontal="left" vertical="center"/>
    </xf>
    <xf numFmtId="0" fontId="21" fillId="19" borderId="64" xfId="4" applyFont="1" applyFill="1" applyBorder="1" applyAlignment="1" applyProtection="1">
      <alignment horizontal="center" vertical="center"/>
    </xf>
    <xf numFmtId="0" fontId="21" fillId="19" borderId="67" xfId="4" applyFont="1" applyFill="1" applyBorder="1" applyAlignment="1" applyProtection="1">
      <alignment horizontal="center" vertical="center"/>
    </xf>
    <xf numFmtId="10" fontId="6" fillId="10" borderId="34" xfId="4" applyNumberFormat="1" applyFont="1" applyFill="1" applyBorder="1" applyAlignment="1" applyProtection="1">
      <alignment horizontal="center" vertical="center"/>
    </xf>
    <xf numFmtId="10" fontId="6" fillId="10" borderId="38" xfId="4" applyNumberFormat="1" applyFont="1" applyFill="1" applyBorder="1" applyAlignment="1" applyProtection="1">
      <alignment horizontal="center" vertical="center"/>
    </xf>
    <xf numFmtId="1" fontId="21" fillId="10" borderId="34" xfId="4" applyNumberFormat="1" applyFont="1" applyFill="1" applyBorder="1" applyAlignment="1" applyProtection="1">
      <alignment horizontal="center" vertical="center"/>
    </xf>
    <xf numFmtId="1" fontId="21" fillId="10" borderId="38" xfId="4" applyNumberFormat="1" applyFont="1" applyFill="1" applyBorder="1" applyAlignment="1" applyProtection="1">
      <alignment horizontal="center" vertical="center"/>
    </xf>
    <xf numFmtId="0" fontId="40" fillId="19" borderId="34" xfId="1" applyFont="1" applyFill="1" applyBorder="1" applyAlignment="1" applyProtection="1">
      <alignment horizontal="left" vertical="center" wrapText="1"/>
      <protection locked="0"/>
    </xf>
    <xf numFmtId="0" fontId="40" fillId="19" borderId="38"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1" fillId="10" borderId="47" xfId="1" applyFont="1" applyFill="1" applyBorder="1" applyAlignment="1" applyProtection="1">
      <alignment horizontal="center" vertical="center"/>
    </xf>
    <xf numFmtId="0" fontId="1" fillId="5" borderId="48" xfId="1" applyFont="1" applyFill="1" applyBorder="1" applyAlignment="1" applyProtection="1">
      <alignment horizontal="left" vertical="center" wrapText="1"/>
      <protection locked="0"/>
    </xf>
    <xf numFmtId="0" fontId="13" fillId="5" borderId="48" xfId="1" applyFont="1" applyFill="1" applyBorder="1" applyAlignment="1" applyProtection="1">
      <alignment horizontal="left" vertical="center" wrapText="1"/>
      <protection locked="0"/>
    </xf>
    <xf numFmtId="0" fontId="6" fillId="12" borderId="45" xfId="4" applyFont="1" applyFill="1" applyBorder="1" applyAlignment="1" applyProtection="1">
      <alignment horizontal="left" vertical="center"/>
    </xf>
    <xf numFmtId="0" fontId="6" fillId="12" borderId="46" xfId="4" applyFont="1" applyFill="1" applyBorder="1" applyAlignment="1" applyProtection="1">
      <alignment horizontal="left" vertical="center"/>
    </xf>
    <xf numFmtId="0" fontId="6" fillId="0" borderId="64" xfId="4" applyFont="1" applyBorder="1" applyAlignment="1" applyProtection="1">
      <alignment horizontal="right" vertical="center"/>
    </xf>
    <xf numFmtId="0" fontId="6" fillId="0" borderId="67" xfId="4" applyFont="1" applyBorder="1" applyAlignment="1" applyProtection="1">
      <alignment horizontal="right" vertical="center"/>
    </xf>
    <xf numFmtId="10" fontId="6" fillId="0" borderId="64" xfId="4" applyNumberFormat="1" applyFont="1" applyBorder="1" applyAlignment="1" applyProtection="1">
      <alignment horizontal="center" vertical="center"/>
    </xf>
    <xf numFmtId="10" fontId="6" fillId="0" borderId="67" xfId="4" applyNumberFormat="1" applyFont="1" applyBorder="1" applyAlignment="1" applyProtection="1">
      <alignment horizontal="center" vertical="center"/>
    </xf>
    <xf numFmtId="10" fontId="6" fillId="0" borderId="64" xfId="4" applyNumberFormat="1" applyFont="1" applyFill="1" applyBorder="1" applyAlignment="1" applyProtection="1">
      <alignment horizontal="right" vertical="center"/>
    </xf>
    <xf numFmtId="10" fontId="6" fillId="0" borderId="67" xfId="4" applyNumberFormat="1" applyFont="1" applyFill="1" applyBorder="1" applyAlignment="1" applyProtection="1">
      <alignment horizontal="right" vertical="center"/>
    </xf>
    <xf numFmtId="165" fontId="29" fillId="0" borderId="65" xfId="4" applyNumberFormat="1" applyFont="1" applyFill="1" applyBorder="1" applyAlignment="1" applyProtection="1">
      <alignment horizontal="center" vertical="center"/>
    </xf>
    <xf numFmtId="165" fontId="29" fillId="0" borderId="68" xfId="4" applyNumberFormat="1" applyFont="1" applyFill="1" applyBorder="1" applyAlignment="1" applyProtection="1">
      <alignment horizontal="center" vertical="center"/>
    </xf>
    <xf numFmtId="0" fontId="21" fillId="0" borderId="34" xfId="4" applyFont="1" applyFill="1" applyBorder="1" applyAlignment="1" applyProtection="1">
      <alignment horizontal="center" vertical="center"/>
    </xf>
    <xf numFmtId="0" fontId="21" fillId="0" borderId="38" xfId="4"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9" xfId="1" applyFont="1" applyFill="1" applyBorder="1" applyAlignment="1" applyProtection="1">
      <alignment horizontal="left" vertical="center" wrapText="1"/>
      <protection locked="0"/>
    </xf>
    <xf numFmtId="0" fontId="6" fillId="0" borderId="0" xfId="4" applyFont="1" applyFill="1" applyBorder="1" applyAlignment="1" applyProtection="1">
      <alignment horizontal="center"/>
    </xf>
    <xf numFmtId="165" fontId="21" fillId="0" borderId="0" xfId="4" applyNumberFormat="1" applyFont="1" applyFill="1" applyBorder="1" applyAlignment="1" applyProtection="1">
      <alignment horizontal="right" vertical="center"/>
    </xf>
    <xf numFmtId="0" fontId="46" fillId="0" borderId="0" xfId="4" applyFont="1" applyAlignment="1" applyProtection="1">
      <alignment horizontal="left" vertical="center" wrapText="1"/>
    </xf>
    <xf numFmtId="0" fontId="46" fillId="0" borderId="0" xfId="4" applyFont="1" applyAlignment="1" applyProtection="1">
      <alignment horizontal="left" vertical="top" wrapText="1"/>
    </xf>
    <xf numFmtId="0" fontId="46" fillId="0" borderId="0" xfId="2" applyFont="1" applyBorder="1" applyAlignment="1" applyProtection="1">
      <alignment horizontal="left" vertical="center"/>
    </xf>
    <xf numFmtId="0" fontId="46" fillId="0" borderId="0" xfId="4" applyFont="1" applyFill="1" applyBorder="1" applyAlignment="1" applyProtection="1">
      <alignment horizontal="left" vertical="center"/>
    </xf>
    <xf numFmtId="0" fontId="46" fillId="0" borderId="0" xfId="4" applyFont="1" applyBorder="1" applyAlignment="1" applyProtection="1">
      <alignment horizontal="left" vertical="center"/>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46" fillId="4" borderId="0" xfId="0" applyFont="1" applyFill="1" applyAlignment="1" applyProtection="1">
      <alignment horizontal="left" vertical="top" wrapText="1"/>
    </xf>
    <xf numFmtId="0" fontId="46" fillId="0" borderId="0" xfId="0" applyFont="1" applyFill="1" applyAlignment="1" applyProtection="1">
      <alignment horizontal="left" vertical="top"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xf numFmtId="0" fontId="27" fillId="14" borderId="1" xfId="2" applyFont="1" applyFill="1" applyBorder="1" applyProtection="1"/>
  </cellXfs>
  <cellStyles count="11">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s>
  <dxfs count="1321">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mir.bacevac/AppData/Local/Microsoft/Windows/Temporary%20Internet%20Files/Content.MSO/Okruzna%20tuzilastva%20predmeti%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II"/>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0639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2" sqref="B2"/>
    </sheetView>
  </sheetViews>
  <sheetFormatPr defaultRowHeight="15.75" x14ac:dyDescent="0.25"/>
  <cols>
    <col min="1" max="1" width="2.42578125" style="163" customWidth="1"/>
    <col min="2" max="12" width="9.140625" style="163"/>
    <col min="13" max="13" width="9" style="163" customWidth="1"/>
    <col min="14" max="14" width="2.7109375" style="163" customWidth="1"/>
    <col min="15" max="16384" width="9.140625" style="163"/>
  </cols>
  <sheetData>
    <row r="2" spans="2:13" ht="27" x14ac:dyDescent="0.35">
      <c r="B2" s="372" t="s">
        <v>241</v>
      </c>
      <c r="C2" s="373"/>
      <c r="D2" s="373"/>
      <c r="E2" s="373"/>
      <c r="F2" s="373"/>
      <c r="G2" s="373"/>
      <c r="H2" s="373"/>
      <c r="I2" s="373"/>
      <c r="J2" s="373"/>
      <c r="K2" s="373"/>
      <c r="L2" s="373"/>
      <c r="M2" s="373"/>
    </row>
    <row r="3" spans="2:13" ht="18.75" hidden="1" x14ac:dyDescent="0.3">
      <c r="B3" s="374" t="s">
        <v>23</v>
      </c>
      <c r="C3" s="373"/>
      <c r="D3" s="373"/>
      <c r="E3" s="373"/>
      <c r="F3" s="373"/>
      <c r="G3" s="373"/>
      <c r="H3" s="373"/>
      <c r="I3" s="373"/>
      <c r="J3" s="373"/>
      <c r="K3" s="373"/>
      <c r="L3" s="373"/>
      <c r="M3" s="373"/>
    </row>
    <row r="4" spans="2:13" ht="18.75" x14ac:dyDescent="0.3">
      <c r="B4" s="390"/>
      <c r="C4" s="373"/>
      <c r="D4" s="373"/>
      <c r="E4" s="373"/>
      <c r="F4" s="373"/>
      <c r="G4" s="373"/>
      <c r="H4" s="373"/>
      <c r="I4" s="373"/>
      <c r="J4" s="373"/>
      <c r="K4" s="373"/>
      <c r="L4" s="373"/>
      <c r="M4" s="373"/>
    </row>
    <row r="5" spans="2:13" s="494" customFormat="1" ht="30" customHeight="1" x14ac:dyDescent="0.25">
      <c r="B5" s="531" t="s">
        <v>333</v>
      </c>
      <c r="C5" s="531"/>
      <c r="D5" s="531"/>
      <c r="E5" s="531"/>
      <c r="F5" s="531"/>
      <c r="G5" s="531"/>
      <c r="H5" s="531"/>
      <c r="I5" s="531"/>
      <c r="J5" s="531"/>
      <c r="K5" s="531"/>
      <c r="L5" s="531"/>
      <c r="M5" s="531"/>
    </row>
    <row r="6" spans="2:13" s="495" customFormat="1" ht="23.25" customHeight="1" x14ac:dyDescent="0.2">
      <c r="B6" s="532" t="s">
        <v>284</v>
      </c>
      <c r="C6" s="532"/>
      <c r="D6" s="532"/>
      <c r="E6" s="532"/>
      <c r="F6" s="532"/>
      <c r="G6" s="532"/>
      <c r="H6" s="532"/>
      <c r="I6" s="532"/>
      <c r="J6" s="532"/>
      <c r="K6" s="532"/>
      <c r="L6" s="532"/>
      <c r="M6" s="444"/>
    </row>
    <row r="7" spans="2:13" ht="31.5" customHeight="1" x14ac:dyDescent="0.25">
      <c r="B7" s="528" t="s">
        <v>24</v>
      </c>
      <c r="C7" s="528"/>
      <c r="D7" s="528"/>
      <c r="E7" s="528"/>
      <c r="F7" s="528"/>
      <c r="G7" s="528"/>
      <c r="H7" s="528"/>
      <c r="I7" s="528"/>
      <c r="J7" s="528"/>
      <c r="K7" s="528"/>
      <c r="L7" s="528"/>
      <c r="M7" s="528"/>
    </row>
    <row r="8" spans="2:13" ht="16.5" customHeight="1" x14ac:dyDescent="0.25">
      <c r="B8" s="528" t="s">
        <v>214</v>
      </c>
      <c r="C8" s="528"/>
      <c r="D8" s="528"/>
      <c r="E8" s="528"/>
      <c r="F8" s="528"/>
      <c r="G8" s="528"/>
      <c r="H8" s="528"/>
      <c r="I8" s="528"/>
      <c r="J8" s="528"/>
      <c r="K8" s="528"/>
      <c r="L8" s="528"/>
      <c r="M8" s="528"/>
    </row>
    <row r="9" spans="2:13" ht="16.5" customHeight="1" x14ac:dyDescent="0.25">
      <c r="B9" s="528"/>
      <c r="C9" s="528"/>
      <c r="D9" s="528"/>
      <c r="E9" s="528"/>
      <c r="F9" s="528"/>
      <c r="G9" s="528"/>
      <c r="H9" s="528"/>
      <c r="I9" s="528"/>
      <c r="J9" s="528"/>
      <c r="K9" s="528"/>
      <c r="L9" s="528"/>
      <c r="M9" s="528"/>
    </row>
    <row r="10" spans="2:13" ht="16.5" customHeight="1" x14ac:dyDescent="0.25">
      <c r="B10" s="504"/>
      <c r="C10" s="504"/>
      <c r="D10" s="504"/>
      <c r="E10" s="504"/>
      <c r="F10" s="504"/>
      <c r="G10" s="504"/>
      <c r="H10" s="504"/>
      <c r="I10" s="504"/>
      <c r="J10" s="504"/>
      <c r="K10" s="504"/>
      <c r="L10" s="504"/>
      <c r="M10" s="504"/>
    </row>
    <row r="11" spans="2:13" x14ac:dyDescent="0.25">
      <c r="B11" s="373" t="s">
        <v>215</v>
      </c>
      <c r="C11" s="373"/>
      <c r="D11" s="373"/>
      <c r="E11" s="373"/>
      <c r="F11" s="373"/>
      <c r="G11" s="373"/>
      <c r="H11" s="373"/>
      <c r="I11" s="373"/>
      <c r="J11" s="373"/>
      <c r="K11" s="373"/>
      <c r="L11" s="373"/>
      <c r="M11" s="373"/>
    </row>
    <row r="12" spans="2:13" ht="30" customHeight="1" x14ac:dyDescent="0.25">
      <c r="B12" s="373" t="s">
        <v>217</v>
      </c>
      <c r="C12" s="373"/>
      <c r="D12" s="373"/>
      <c r="E12" s="373"/>
      <c r="F12" s="373"/>
      <c r="G12" s="373"/>
      <c r="H12" s="373"/>
      <c r="I12" s="373"/>
      <c r="J12" s="373"/>
      <c r="K12" s="373"/>
      <c r="L12" s="373"/>
      <c r="M12" s="373"/>
    </row>
    <row r="13" spans="2:13" ht="24" customHeight="1" x14ac:dyDescent="0.25">
      <c r="B13" s="528" t="s">
        <v>144</v>
      </c>
      <c r="C13" s="528"/>
      <c r="D13" s="528"/>
      <c r="E13" s="528"/>
      <c r="F13" s="528"/>
      <c r="G13" s="528"/>
      <c r="H13" s="528"/>
      <c r="I13" s="528"/>
      <c r="J13" s="528"/>
      <c r="K13" s="528"/>
      <c r="L13" s="528"/>
      <c r="M13" s="528"/>
    </row>
    <row r="14" spans="2:13" x14ac:dyDescent="0.25">
      <c r="B14" s="528"/>
      <c r="C14" s="528"/>
      <c r="D14" s="528"/>
      <c r="E14" s="528"/>
      <c r="F14" s="528"/>
      <c r="G14" s="528"/>
      <c r="H14" s="528"/>
      <c r="I14" s="528"/>
      <c r="J14" s="528"/>
      <c r="K14" s="528"/>
      <c r="L14" s="528"/>
      <c r="M14" s="528"/>
    </row>
    <row r="15" spans="2:13" x14ac:dyDescent="0.25">
      <c r="B15" s="373"/>
      <c r="C15" s="373"/>
      <c r="D15" s="373"/>
      <c r="E15" s="373"/>
      <c r="F15" s="373"/>
      <c r="G15" s="373"/>
      <c r="H15" s="373"/>
      <c r="I15" s="373"/>
      <c r="J15" s="373"/>
      <c r="K15" s="373"/>
      <c r="L15" s="373"/>
      <c r="M15" s="373"/>
    </row>
    <row r="16" spans="2:13" x14ac:dyDescent="0.25">
      <c r="B16" s="373" t="s">
        <v>332</v>
      </c>
      <c r="C16" s="373"/>
      <c r="D16" s="373"/>
      <c r="E16" s="373"/>
      <c r="F16" s="373"/>
      <c r="G16" s="373"/>
      <c r="H16" s="373"/>
      <c r="I16" s="373"/>
      <c r="J16" s="373"/>
      <c r="K16" s="373"/>
      <c r="L16" s="373"/>
      <c r="M16" s="373"/>
    </row>
    <row r="17" spans="2:13" x14ac:dyDescent="0.25">
      <c r="B17" s="373"/>
      <c r="C17" s="373"/>
      <c r="D17" s="373"/>
      <c r="E17" s="373"/>
      <c r="F17" s="373"/>
      <c r="G17" s="373"/>
      <c r="H17" s="373"/>
      <c r="I17" s="373"/>
      <c r="J17" s="373"/>
      <c r="K17" s="373"/>
      <c r="L17" s="373"/>
      <c r="M17" s="373"/>
    </row>
    <row r="18" spans="2:13" x14ac:dyDescent="0.25">
      <c r="B18" s="373" t="s">
        <v>34</v>
      </c>
      <c r="C18" s="373"/>
      <c r="D18" s="373"/>
      <c r="E18" s="373"/>
      <c r="F18" s="373"/>
      <c r="G18" s="373"/>
      <c r="H18" s="373"/>
      <c r="I18" s="373"/>
      <c r="J18" s="373"/>
      <c r="K18" s="373"/>
      <c r="L18" s="373"/>
      <c r="M18" s="373"/>
    </row>
    <row r="19" spans="2:13" x14ac:dyDescent="0.25">
      <c r="B19" s="373" t="s">
        <v>278</v>
      </c>
      <c r="C19" s="373"/>
      <c r="D19" s="373"/>
      <c r="E19" s="373"/>
      <c r="F19" s="373"/>
      <c r="G19" s="373"/>
      <c r="H19" s="373"/>
      <c r="I19" s="373"/>
      <c r="J19" s="373"/>
      <c r="K19" s="373"/>
      <c r="L19" s="373"/>
      <c r="M19" s="373"/>
    </row>
    <row r="20" spans="2:13" ht="9" customHeight="1" x14ac:dyDescent="0.25">
      <c r="B20" s="373"/>
      <c r="C20" s="373"/>
      <c r="D20" s="373"/>
      <c r="E20" s="373"/>
      <c r="F20" s="373"/>
      <c r="G20" s="373"/>
      <c r="H20" s="373"/>
      <c r="I20" s="373"/>
      <c r="J20" s="373"/>
      <c r="K20" s="373"/>
      <c r="L20" s="373"/>
      <c r="M20" s="373"/>
    </row>
    <row r="21" spans="2:13" ht="29.25" customHeight="1" x14ac:dyDescent="0.25">
      <c r="B21" s="528" t="s">
        <v>279</v>
      </c>
      <c r="C21" s="528"/>
      <c r="D21" s="528"/>
      <c r="E21" s="528"/>
      <c r="F21" s="528"/>
      <c r="G21" s="528"/>
      <c r="H21" s="528"/>
      <c r="I21" s="528"/>
      <c r="J21" s="528"/>
      <c r="K21" s="528"/>
      <c r="L21" s="528"/>
      <c r="M21" s="528"/>
    </row>
    <row r="22" spans="2:13" hidden="1" x14ac:dyDescent="0.25">
      <c r="B22" s="528"/>
      <c r="C22" s="528"/>
      <c r="D22" s="528"/>
      <c r="E22" s="528"/>
      <c r="F22" s="528"/>
      <c r="G22" s="528"/>
      <c r="H22" s="528"/>
      <c r="I22" s="528"/>
      <c r="J22" s="528"/>
      <c r="K22" s="528"/>
      <c r="L22" s="528"/>
      <c r="M22" s="528"/>
    </row>
    <row r="23" spans="2:13" hidden="1" x14ac:dyDescent="0.25">
      <c r="B23" s="528"/>
      <c r="C23" s="528"/>
      <c r="D23" s="528"/>
      <c r="E23" s="528"/>
      <c r="F23" s="528"/>
      <c r="G23" s="528"/>
      <c r="H23" s="528"/>
      <c r="I23" s="528"/>
      <c r="J23" s="528"/>
      <c r="K23" s="528"/>
      <c r="L23" s="528"/>
      <c r="M23" s="528"/>
    </row>
    <row r="24" spans="2:13" x14ac:dyDescent="0.25">
      <c r="B24" s="373"/>
      <c r="C24" s="373"/>
      <c r="D24" s="373"/>
      <c r="E24" s="373"/>
      <c r="F24" s="373"/>
      <c r="G24" s="373"/>
      <c r="H24" s="373"/>
      <c r="I24" s="373"/>
      <c r="J24" s="373"/>
      <c r="K24" s="373"/>
      <c r="L24" s="373"/>
      <c r="M24" s="373"/>
    </row>
    <row r="25" spans="2:13" ht="19.5" x14ac:dyDescent="0.35">
      <c r="B25" s="375" t="s">
        <v>216</v>
      </c>
      <c r="C25" s="376"/>
      <c r="D25" s="376"/>
      <c r="E25" s="376"/>
      <c r="F25" s="376"/>
      <c r="G25" s="376"/>
      <c r="H25" s="376"/>
      <c r="I25" s="376"/>
      <c r="J25" s="373"/>
      <c r="K25" s="373"/>
      <c r="L25" s="373"/>
      <c r="M25" s="373"/>
    </row>
    <row r="26" spans="2:13" ht="3.75" customHeight="1" x14ac:dyDescent="0.35">
      <c r="B26" s="376"/>
      <c r="C26" s="376"/>
      <c r="D26" s="376"/>
      <c r="E26" s="376"/>
      <c r="F26" s="376"/>
      <c r="G26" s="376"/>
      <c r="H26" s="376"/>
      <c r="I26" s="376"/>
      <c r="J26" s="373"/>
      <c r="K26" s="373"/>
      <c r="L26" s="373"/>
      <c r="M26" s="373"/>
    </row>
    <row r="27" spans="2:13" s="507" customFormat="1" x14ac:dyDescent="0.25">
      <c r="B27" s="506" t="s">
        <v>286</v>
      </c>
      <c r="C27" s="506"/>
      <c r="D27" s="506"/>
      <c r="E27" s="506"/>
      <c r="F27" s="506"/>
      <c r="G27" s="506"/>
      <c r="H27" s="506"/>
      <c r="I27" s="506"/>
      <c r="J27" s="506"/>
      <c r="K27" s="506"/>
      <c r="L27" s="506"/>
      <c r="M27" s="506"/>
    </row>
    <row r="28" spans="2:13" s="507" customFormat="1" x14ac:dyDescent="0.25">
      <c r="B28" s="508" t="s">
        <v>287</v>
      </c>
      <c r="C28" s="506"/>
      <c r="D28" s="506"/>
      <c r="E28" s="506"/>
      <c r="F28" s="506"/>
      <c r="G28" s="506"/>
      <c r="H28" s="506"/>
      <c r="I28" s="506"/>
      <c r="J28" s="506"/>
      <c r="K28" s="506"/>
      <c r="L28" s="506"/>
      <c r="M28" s="506"/>
    </row>
    <row r="29" spans="2:13" ht="15.75" customHeight="1" x14ac:dyDescent="0.25">
      <c r="B29" s="528" t="s">
        <v>285</v>
      </c>
      <c r="C29" s="528"/>
      <c r="D29" s="528"/>
      <c r="E29" s="528"/>
      <c r="F29" s="528"/>
      <c r="G29" s="528"/>
      <c r="H29" s="528"/>
      <c r="I29" s="528"/>
      <c r="J29" s="528"/>
      <c r="K29" s="528"/>
      <c r="L29" s="528"/>
      <c r="M29" s="528"/>
    </row>
    <row r="30" spans="2:13" x14ac:dyDescent="0.25">
      <c r="B30" s="528"/>
      <c r="C30" s="528"/>
      <c r="D30" s="528"/>
      <c r="E30" s="528"/>
      <c r="F30" s="528"/>
      <c r="G30" s="528"/>
      <c r="H30" s="528"/>
      <c r="I30" s="528"/>
      <c r="J30" s="528"/>
      <c r="K30" s="528"/>
      <c r="L30" s="528"/>
      <c r="M30" s="528"/>
    </row>
    <row r="31" spans="2:13" ht="34.5" customHeight="1" x14ac:dyDescent="0.25">
      <c r="B31" s="528"/>
      <c r="C31" s="528"/>
      <c r="D31" s="528"/>
      <c r="E31" s="528"/>
      <c r="F31" s="528"/>
      <c r="G31" s="528"/>
      <c r="H31" s="528"/>
      <c r="I31" s="528"/>
      <c r="J31" s="528"/>
      <c r="K31" s="528"/>
      <c r="L31" s="528"/>
      <c r="M31" s="528"/>
    </row>
    <row r="32" spans="2:13" ht="15.75" customHeight="1" x14ac:dyDescent="0.25">
      <c r="B32" s="528" t="s">
        <v>145</v>
      </c>
      <c r="C32" s="528"/>
      <c r="D32" s="528"/>
      <c r="E32" s="528"/>
      <c r="F32" s="528"/>
      <c r="G32" s="528"/>
      <c r="H32" s="528"/>
      <c r="I32" s="528"/>
      <c r="J32" s="528"/>
      <c r="K32" s="528"/>
      <c r="L32" s="528"/>
      <c r="M32" s="528"/>
    </row>
    <row r="33" spans="2:13" ht="25.5" customHeight="1" x14ac:dyDescent="0.25">
      <c r="B33" s="528"/>
      <c r="C33" s="528"/>
      <c r="D33" s="528"/>
      <c r="E33" s="528"/>
      <c r="F33" s="528"/>
      <c r="G33" s="528"/>
      <c r="H33" s="528"/>
      <c r="I33" s="528"/>
      <c r="J33" s="528"/>
      <c r="K33" s="528"/>
      <c r="L33" s="528"/>
      <c r="M33" s="528"/>
    </row>
    <row r="34" spans="2:13" x14ac:dyDescent="0.25">
      <c r="B34" s="504"/>
      <c r="C34" s="504"/>
      <c r="D34" s="504"/>
      <c r="E34" s="504"/>
      <c r="F34" s="504"/>
      <c r="G34" s="504"/>
      <c r="H34" s="504"/>
      <c r="I34" s="504"/>
      <c r="J34" s="504"/>
      <c r="K34" s="504"/>
      <c r="L34" s="504"/>
      <c r="M34" s="504"/>
    </row>
    <row r="35" spans="2:13" ht="15.75" customHeight="1" x14ac:dyDescent="0.25">
      <c r="B35" s="529" t="s">
        <v>146</v>
      </c>
      <c r="C35" s="529"/>
      <c r="D35" s="529"/>
      <c r="E35" s="529"/>
      <c r="F35" s="529"/>
      <c r="G35" s="529"/>
      <c r="H35" s="529"/>
      <c r="I35" s="529"/>
      <c r="J35" s="529"/>
      <c r="K35" s="529"/>
      <c r="L35" s="529"/>
      <c r="M35" s="529"/>
    </row>
    <row r="36" spans="2:13" x14ac:dyDescent="0.25">
      <c r="B36" s="529"/>
      <c r="C36" s="529"/>
      <c r="D36" s="529"/>
      <c r="E36" s="529"/>
      <c r="F36" s="529"/>
      <c r="G36" s="529"/>
      <c r="H36" s="529"/>
      <c r="I36" s="529"/>
      <c r="J36" s="529"/>
      <c r="K36" s="529"/>
      <c r="L36" s="529"/>
      <c r="M36" s="529"/>
    </row>
    <row r="37" spans="2:13" x14ac:dyDescent="0.25">
      <c r="B37" s="503"/>
      <c r="C37" s="503"/>
      <c r="D37" s="503"/>
      <c r="E37" s="503"/>
      <c r="F37" s="503"/>
      <c r="G37" s="503"/>
      <c r="H37" s="503"/>
      <c r="I37" s="503"/>
      <c r="J37" s="503"/>
      <c r="K37" s="503"/>
      <c r="L37" s="503"/>
      <c r="M37" s="503"/>
    </row>
    <row r="38" spans="2:13" ht="138.75" customHeight="1" x14ac:dyDescent="0.25">
      <c r="B38" s="529" t="s">
        <v>307</v>
      </c>
      <c r="C38" s="529"/>
      <c r="D38" s="529"/>
      <c r="E38" s="529"/>
      <c r="F38" s="529"/>
      <c r="G38" s="529"/>
      <c r="H38" s="529"/>
      <c r="I38" s="529"/>
      <c r="J38" s="529"/>
      <c r="K38" s="529"/>
      <c r="L38" s="529"/>
      <c r="M38" s="529"/>
    </row>
    <row r="39" spans="2:13" ht="14.25" customHeight="1" x14ac:dyDescent="0.25">
      <c r="B39" s="503"/>
      <c r="C39" s="503"/>
      <c r="D39" s="503"/>
      <c r="E39" s="503"/>
      <c r="F39" s="503"/>
      <c r="G39" s="503"/>
      <c r="H39" s="503"/>
      <c r="I39" s="503"/>
      <c r="J39" s="503"/>
      <c r="K39" s="503"/>
      <c r="L39" s="503"/>
      <c r="M39" s="503"/>
    </row>
    <row r="40" spans="2:13" ht="15.75" hidden="1" customHeight="1" x14ac:dyDescent="0.25">
      <c r="B40" s="530" t="s">
        <v>268</v>
      </c>
      <c r="C40" s="530"/>
      <c r="D40" s="530"/>
      <c r="E40" s="530"/>
      <c r="F40" s="530"/>
      <c r="G40" s="530"/>
      <c r="H40" s="530"/>
      <c r="I40" s="530"/>
      <c r="J40" s="530"/>
      <c r="K40" s="530"/>
      <c r="L40" s="530"/>
      <c r="M40" s="530"/>
    </row>
    <row r="41" spans="2:13" ht="16.5" hidden="1" customHeight="1" x14ac:dyDescent="0.25">
      <c r="B41" s="530"/>
      <c r="C41" s="530"/>
      <c r="D41" s="530"/>
      <c r="E41" s="530"/>
      <c r="F41" s="530"/>
      <c r="G41" s="530"/>
      <c r="H41" s="530"/>
      <c r="I41" s="530"/>
      <c r="J41" s="530"/>
      <c r="K41" s="530"/>
      <c r="L41" s="530"/>
      <c r="M41" s="530"/>
    </row>
    <row r="42" spans="2:13" hidden="1" x14ac:dyDescent="0.25">
      <c r="B42" s="530"/>
      <c r="C42" s="530"/>
      <c r="D42" s="530"/>
      <c r="E42" s="530"/>
      <c r="F42" s="530"/>
      <c r="G42" s="530"/>
      <c r="H42" s="530"/>
      <c r="I42" s="530"/>
      <c r="J42" s="530"/>
      <c r="K42" s="530"/>
      <c r="L42" s="530"/>
      <c r="M42" s="530"/>
    </row>
    <row r="43" spans="2:13" hidden="1" x14ac:dyDescent="0.25">
      <c r="B43" s="530"/>
      <c r="C43" s="530"/>
      <c r="D43" s="530"/>
      <c r="E43" s="530"/>
      <c r="F43" s="530"/>
      <c r="G43" s="530"/>
      <c r="H43" s="530"/>
      <c r="I43" s="530"/>
      <c r="J43" s="530"/>
      <c r="K43" s="530"/>
      <c r="L43" s="530"/>
      <c r="M43" s="530"/>
    </row>
    <row r="44" spans="2:13" hidden="1" x14ac:dyDescent="0.25">
      <c r="B44" s="530"/>
      <c r="C44" s="530"/>
      <c r="D44" s="530"/>
      <c r="E44" s="530"/>
      <c r="F44" s="530"/>
      <c r="G44" s="530"/>
      <c r="H44" s="530"/>
      <c r="I44" s="530"/>
      <c r="J44" s="530"/>
      <c r="K44" s="530"/>
      <c r="L44" s="530"/>
      <c r="M44" s="530"/>
    </row>
    <row r="45" spans="2:13" hidden="1" x14ac:dyDescent="0.25">
      <c r="B45" s="530"/>
      <c r="C45" s="530"/>
      <c r="D45" s="530"/>
      <c r="E45" s="530"/>
      <c r="F45" s="530"/>
      <c r="G45" s="530"/>
      <c r="H45" s="530"/>
      <c r="I45" s="530"/>
      <c r="J45" s="530"/>
      <c r="K45" s="530"/>
      <c r="L45" s="530"/>
      <c r="M45" s="530"/>
    </row>
    <row r="46" spans="2:13" hidden="1" x14ac:dyDescent="0.25">
      <c r="B46" s="530"/>
      <c r="C46" s="530"/>
      <c r="D46" s="530"/>
      <c r="E46" s="530"/>
      <c r="F46" s="530"/>
      <c r="G46" s="530"/>
      <c r="H46" s="530"/>
      <c r="I46" s="530"/>
      <c r="J46" s="530"/>
      <c r="K46" s="530"/>
      <c r="L46" s="530"/>
      <c r="M46" s="530"/>
    </row>
    <row r="47" spans="2:13" hidden="1" x14ac:dyDescent="0.25">
      <c r="B47" s="530"/>
      <c r="C47" s="530"/>
      <c r="D47" s="530"/>
      <c r="E47" s="530"/>
      <c r="F47" s="530"/>
      <c r="G47" s="530"/>
      <c r="H47" s="530"/>
      <c r="I47" s="530"/>
      <c r="J47" s="530"/>
      <c r="K47" s="530"/>
      <c r="L47" s="530"/>
      <c r="M47" s="530"/>
    </row>
    <row r="48" spans="2:13" hidden="1" x14ac:dyDescent="0.25">
      <c r="B48" s="530"/>
      <c r="C48" s="530"/>
      <c r="D48" s="530"/>
      <c r="E48" s="530"/>
      <c r="F48" s="530"/>
      <c r="G48" s="530"/>
      <c r="H48" s="530"/>
      <c r="I48" s="530"/>
      <c r="J48" s="530"/>
      <c r="K48" s="530"/>
      <c r="L48" s="530"/>
      <c r="M48" s="530"/>
    </row>
    <row r="49" spans="2:13" hidden="1" x14ac:dyDescent="0.25">
      <c r="B49" s="530"/>
      <c r="C49" s="530"/>
      <c r="D49" s="530"/>
      <c r="E49" s="530"/>
      <c r="F49" s="530"/>
      <c r="G49" s="530"/>
      <c r="H49" s="530"/>
      <c r="I49" s="530"/>
      <c r="J49" s="530"/>
      <c r="K49" s="530"/>
      <c r="L49" s="530"/>
      <c r="M49" s="530"/>
    </row>
    <row r="50" spans="2:13" hidden="1" x14ac:dyDescent="0.25">
      <c r="B50" s="530"/>
      <c r="C50" s="530"/>
      <c r="D50" s="530"/>
      <c r="E50" s="530"/>
      <c r="F50" s="530"/>
      <c r="G50" s="530"/>
      <c r="H50" s="530"/>
      <c r="I50" s="530"/>
      <c r="J50" s="530"/>
      <c r="K50" s="530"/>
      <c r="L50" s="530"/>
      <c r="M50" s="530"/>
    </row>
    <row r="51" spans="2:13" hidden="1" x14ac:dyDescent="0.25">
      <c r="B51" s="530"/>
      <c r="C51" s="530"/>
      <c r="D51" s="530"/>
      <c r="E51" s="530"/>
      <c r="F51" s="530"/>
      <c r="G51" s="530"/>
      <c r="H51" s="530"/>
      <c r="I51" s="530"/>
      <c r="J51" s="530"/>
      <c r="K51" s="530"/>
      <c r="L51" s="530"/>
      <c r="M51" s="530"/>
    </row>
    <row r="52" spans="2:13" hidden="1" x14ac:dyDescent="0.25">
      <c r="B52" s="530"/>
      <c r="C52" s="530"/>
      <c r="D52" s="530"/>
      <c r="E52" s="530"/>
      <c r="F52" s="530"/>
      <c r="G52" s="530"/>
      <c r="H52" s="530"/>
      <c r="I52" s="530"/>
      <c r="J52" s="530"/>
      <c r="K52" s="530"/>
      <c r="L52" s="530"/>
      <c r="M52" s="530"/>
    </row>
    <row r="53" spans="2:13" hidden="1" x14ac:dyDescent="0.25">
      <c r="B53" s="530"/>
      <c r="C53" s="530"/>
      <c r="D53" s="530"/>
      <c r="E53" s="530"/>
      <c r="F53" s="530"/>
      <c r="G53" s="530"/>
      <c r="H53" s="530"/>
      <c r="I53" s="530"/>
      <c r="J53" s="530"/>
      <c r="K53" s="530"/>
      <c r="L53" s="530"/>
      <c r="M53" s="530"/>
    </row>
    <row r="54" spans="2:13" hidden="1" x14ac:dyDescent="0.25">
      <c r="B54" s="530"/>
      <c r="C54" s="530"/>
      <c r="D54" s="530"/>
      <c r="E54" s="530"/>
      <c r="F54" s="530"/>
      <c r="G54" s="530"/>
      <c r="H54" s="530"/>
      <c r="I54" s="530"/>
      <c r="J54" s="530"/>
      <c r="K54" s="530"/>
      <c r="L54" s="530"/>
      <c r="M54" s="530"/>
    </row>
    <row r="55" spans="2:13" hidden="1" x14ac:dyDescent="0.25">
      <c r="B55" s="530"/>
      <c r="C55" s="530"/>
      <c r="D55" s="530"/>
      <c r="E55" s="530"/>
      <c r="F55" s="530"/>
      <c r="G55" s="530"/>
      <c r="H55" s="530"/>
      <c r="I55" s="530"/>
      <c r="J55" s="530"/>
      <c r="K55" s="530"/>
      <c r="L55" s="530"/>
      <c r="M55" s="530"/>
    </row>
    <row r="56" spans="2:13" hidden="1" x14ac:dyDescent="0.25">
      <c r="B56" s="530"/>
      <c r="C56" s="530"/>
      <c r="D56" s="530"/>
      <c r="E56" s="530"/>
      <c r="F56" s="530"/>
      <c r="G56" s="530"/>
      <c r="H56" s="530"/>
      <c r="I56" s="530"/>
      <c r="J56" s="530"/>
      <c r="K56" s="530"/>
      <c r="L56" s="530"/>
      <c r="M56" s="530"/>
    </row>
    <row r="57" spans="2:13" hidden="1" x14ac:dyDescent="0.25">
      <c r="B57" s="530"/>
      <c r="C57" s="530"/>
      <c r="D57" s="530"/>
      <c r="E57" s="530"/>
      <c r="F57" s="530"/>
      <c r="G57" s="530"/>
      <c r="H57" s="530"/>
      <c r="I57" s="530"/>
      <c r="J57" s="530"/>
      <c r="K57" s="530"/>
      <c r="L57" s="530"/>
      <c r="M57" s="530"/>
    </row>
    <row r="58" spans="2:13" hidden="1" x14ac:dyDescent="0.25">
      <c r="B58" s="530"/>
      <c r="C58" s="530"/>
      <c r="D58" s="530"/>
      <c r="E58" s="530"/>
      <c r="F58" s="530"/>
      <c r="G58" s="530"/>
      <c r="H58" s="530"/>
      <c r="I58" s="530"/>
      <c r="J58" s="530"/>
      <c r="K58" s="530"/>
      <c r="L58" s="530"/>
      <c r="M58" s="530"/>
    </row>
    <row r="59" spans="2:13" hidden="1" x14ac:dyDescent="0.25">
      <c r="B59" s="530"/>
      <c r="C59" s="530"/>
      <c r="D59" s="530"/>
      <c r="E59" s="530"/>
      <c r="F59" s="530"/>
      <c r="G59" s="530"/>
      <c r="H59" s="530"/>
      <c r="I59" s="530"/>
      <c r="J59" s="530"/>
      <c r="K59" s="530"/>
      <c r="L59" s="530"/>
      <c r="M59" s="530"/>
    </row>
    <row r="60" spans="2:13" hidden="1" x14ac:dyDescent="0.25">
      <c r="B60" s="530"/>
      <c r="C60" s="530"/>
      <c r="D60" s="530"/>
      <c r="E60" s="530"/>
      <c r="F60" s="530"/>
      <c r="G60" s="530"/>
      <c r="H60" s="530"/>
      <c r="I60" s="530"/>
      <c r="J60" s="530"/>
      <c r="K60" s="530"/>
      <c r="L60" s="530"/>
      <c r="M60" s="530"/>
    </row>
    <row r="61" spans="2:13" hidden="1" x14ac:dyDescent="0.25">
      <c r="B61" s="530"/>
      <c r="C61" s="530"/>
      <c r="D61" s="530"/>
      <c r="E61" s="530"/>
      <c r="F61" s="530"/>
      <c r="G61" s="530"/>
      <c r="H61" s="530"/>
      <c r="I61" s="530"/>
      <c r="J61" s="530"/>
      <c r="K61" s="530"/>
      <c r="L61" s="530"/>
      <c r="M61" s="530"/>
    </row>
    <row r="62" spans="2:13" hidden="1" x14ac:dyDescent="0.25">
      <c r="B62" s="530"/>
      <c r="C62" s="530"/>
      <c r="D62" s="530"/>
      <c r="E62" s="530"/>
      <c r="F62" s="530"/>
      <c r="G62" s="530"/>
      <c r="H62" s="530"/>
      <c r="I62" s="530"/>
      <c r="J62" s="530"/>
      <c r="K62" s="530"/>
      <c r="L62" s="530"/>
      <c r="M62" s="530"/>
    </row>
    <row r="63" spans="2:13" hidden="1" x14ac:dyDescent="0.25">
      <c r="B63" s="530"/>
      <c r="C63" s="530"/>
      <c r="D63" s="530"/>
      <c r="E63" s="530"/>
      <c r="F63" s="530"/>
      <c r="G63" s="530"/>
      <c r="H63" s="530"/>
      <c r="I63" s="530"/>
      <c r="J63" s="530"/>
      <c r="K63" s="530"/>
      <c r="L63" s="530"/>
      <c r="M63" s="530"/>
    </row>
    <row r="64" spans="2:13" hidden="1" x14ac:dyDescent="0.25">
      <c r="B64" s="530"/>
      <c r="C64" s="530"/>
      <c r="D64" s="530"/>
      <c r="E64" s="530"/>
      <c r="F64" s="530"/>
      <c r="G64" s="530"/>
      <c r="H64" s="530"/>
      <c r="I64" s="530"/>
      <c r="J64" s="530"/>
      <c r="K64" s="530"/>
      <c r="L64" s="530"/>
      <c r="M64" s="530"/>
    </row>
    <row r="65" spans="2:13" hidden="1" x14ac:dyDescent="0.25">
      <c r="B65" s="530"/>
      <c r="C65" s="530"/>
      <c r="D65" s="530"/>
      <c r="E65" s="530"/>
      <c r="F65" s="530"/>
      <c r="G65" s="530"/>
      <c r="H65" s="530"/>
      <c r="I65" s="530"/>
      <c r="J65" s="530"/>
      <c r="K65" s="530"/>
      <c r="L65" s="530"/>
      <c r="M65" s="530"/>
    </row>
    <row r="66" spans="2:13" hidden="1" x14ac:dyDescent="0.25">
      <c r="B66" s="530"/>
      <c r="C66" s="530"/>
      <c r="D66" s="530"/>
      <c r="E66" s="530"/>
      <c r="F66" s="530"/>
      <c r="G66" s="530"/>
      <c r="H66" s="530"/>
      <c r="I66" s="530"/>
      <c r="J66" s="530"/>
      <c r="K66" s="530"/>
      <c r="L66" s="530"/>
      <c r="M66" s="530"/>
    </row>
    <row r="67" spans="2:13" hidden="1" x14ac:dyDescent="0.25">
      <c r="B67" s="530"/>
      <c r="C67" s="530"/>
      <c r="D67" s="530"/>
      <c r="E67" s="530"/>
      <c r="F67" s="530"/>
      <c r="G67" s="530"/>
      <c r="H67" s="530"/>
      <c r="I67" s="530"/>
      <c r="J67" s="530"/>
      <c r="K67" s="530"/>
      <c r="L67" s="530"/>
      <c r="M67" s="530"/>
    </row>
    <row r="68" spans="2:13" hidden="1" x14ac:dyDescent="0.25">
      <c r="B68" s="530"/>
      <c r="C68" s="530"/>
      <c r="D68" s="530"/>
      <c r="E68" s="530"/>
      <c r="F68" s="530"/>
      <c r="G68" s="530"/>
      <c r="H68" s="530"/>
      <c r="I68" s="530"/>
      <c r="J68" s="530"/>
      <c r="K68" s="530"/>
      <c r="L68" s="530"/>
      <c r="M68" s="530"/>
    </row>
    <row r="69" spans="2:13" hidden="1" x14ac:dyDescent="0.25">
      <c r="B69" s="530"/>
      <c r="C69" s="530"/>
      <c r="D69" s="530"/>
      <c r="E69" s="530"/>
      <c r="F69" s="530"/>
      <c r="G69" s="530"/>
      <c r="H69" s="530"/>
      <c r="I69" s="530"/>
      <c r="J69" s="530"/>
      <c r="K69" s="530"/>
      <c r="L69" s="530"/>
      <c r="M69" s="530"/>
    </row>
    <row r="70" spans="2:13" hidden="1" x14ac:dyDescent="0.25">
      <c r="B70" s="530"/>
      <c r="C70" s="530"/>
      <c r="D70" s="530"/>
      <c r="E70" s="530"/>
      <c r="F70" s="530"/>
      <c r="G70" s="530"/>
      <c r="H70" s="530"/>
      <c r="I70" s="530"/>
      <c r="J70" s="530"/>
      <c r="K70" s="530"/>
      <c r="L70" s="530"/>
      <c r="M70" s="530"/>
    </row>
    <row r="71" spans="2:13" hidden="1" x14ac:dyDescent="0.25">
      <c r="B71" s="530"/>
      <c r="C71" s="530"/>
      <c r="D71" s="530"/>
      <c r="E71" s="530"/>
      <c r="F71" s="530"/>
      <c r="G71" s="530"/>
      <c r="H71" s="530"/>
      <c r="I71" s="530"/>
      <c r="J71" s="530"/>
      <c r="K71" s="530"/>
      <c r="L71" s="530"/>
      <c r="M71" s="530"/>
    </row>
    <row r="72" spans="2:13" hidden="1" x14ac:dyDescent="0.25">
      <c r="B72" s="530"/>
      <c r="C72" s="530"/>
      <c r="D72" s="530"/>
      <c r="E72" s="530"/>
      <c r="F72" s="530"/>
      <c r="G72" s="530"/>
      <c r="H72" s="530"/>
      <c r="I72" s="530"/>
      <c r="J72" s="530"/>
      <c r="K72" s="530"/>
      <c r="L72" s="530"/>
      <c r="M72" s="530"/>
    </row>
    <row r="73" spans="2:13" hidden="1" x14ac:dyDescent="0.25">
      <c r="B73" s="530"/>
      <c r="C73" s="530"/>
      <c r="D73" s="530"/>
      <c r="E73" s="530"/>
      <c r="F73" s="530"/>
      <c r="G73" s="530"/>
      <c r="H73" s="530"/>
      <c r="I73" s="530"/>
      <c r="J73" s="530"/>
      <c r="K73" s="530"/>
      <c r="L73" s="530"/>
      <c r="M73" s="530"/>
    </row>
    <row r="74" spans="2:13" hidden="1" x14ac:dyDescent="0.25">
      <c r="B74" s="530"/>
      <c r="C74" s="530"/>
      <c r="D74" s="530"/>
      <c r="E74" s="530"/>
      <c r="F74" s="530"/>
      <c r="G74" s="530"/>
      <c r="H74" s="530"/>
      <c r="I74" s="530"/>
      <c r="J74" s="530"/>
      <c r="K74" s="530"/>
      <c r="L74" s="530"/>
      <c r="M74" s="530"/>
    </row>
    <row r="75" spans="2:13" hidden="1" x14ac:dyDescent="0.25">
      <c r="B75" s="530"/>
      <c r="C75" s="530"/>
      <c r="D75" s="530"/>
      <c r="E75" s="530"/>
      <c r="F75" s="530"/>
      <c r="G75" s="530"/>
      <c r="H75" s="530"/>
      <c r="I75" s="530"/>
      <c r="J75" s="530"/>
      <c r="K75" s="530"/>
      <c r="L75" s="530"/>
      <c r="M75" s="530"/>
    </row>
    <row r="76" spans="2:13" hidden="1" x14ac:dyDescent="0.25">
      <c r="B76" s="530"/>
      <c r="C76" s="530"/>
      <c r="D76" s="530"/>
      <c r="E76" s="530"/>
      <c r="F76" s="530"/>
      <c r="G76" s="530"/>
      <c r="H76" s="530"/>
      <c r="I76" s="530"/>
      <c r="J76" s="530"/>
      <c r="K76" s="530"/>
      <c r="L76" s="530"/>
      <c r="M76" s="530"/>
    </row>
    <row r="77" spans="2:13" x14ac:dyDescent="0.25">
      <c r="B77" s="164"/>
      <c r="C77" s="164"/>
      <c r="D77" s="164"/>
      <c r="E77" s="164"/>
      <c r="F77" s="164"/>
      <c r="G77" s="164"/>
      <c r="H77" s="164"/>
      <c r="I77" s="164"/>
      <c r="J77" s="164"/>
      <c r="K77" s="164"/>
      <c r="L77" s="164"/>
      <c r="M77" s="164"/>
    </row>
    <row r="78" spans="2:13" x14ac:dyDescent="0.25">
      <c r="B78" s="164"/>
      <c r="C78" s="164"/>
      <c r="D78" s="164"/>
      <c r="E78" s="164"/>
      <c r="F78" s="164"/>
      <c r="G78" s="164"/>
      <c r="H78" s="164"/>
      <c r="I78" s="164"/>
      <c r="J78" s="164"/>
      <c r="K78" s="164"/>
      <c r="L78" s="164"/>
      <c r="M78" s="164"/>
    </row>
    <row r="79" spans="2:13" x14ac:dyDescent="0.25">
      <c r="B79" s="164"/>
      <c r="C79" s="164"/>
      <c r="D79" s="164"/>
      <c r="E79" s="164"/>
      <c r="F79" s="164"/>
      <c r="G79" s="164"/>
      <c r="H79" s="164"/>
      <c r="I79" s="164"/>
      <c r="J79" s="164"/>
      <c r="K79" s="164"/>
      <c r="L79" s="164"/>
      <c r="M79" s="164"/>
    </row>
    <row r="80" spans="2:13" x14ac:dyDescent="0.25">
      <c r="B80" s="164"/>
      <c r="C80" s="164"/>
      <c r="D80" s="164"/>
      <c r="E80" s="164"/>
      <c r="F80" s="164"/>
      <c r="G80" s="164"/>
      <c r="H80" s="164"/>
      <c r="I80" s="164"/>
      <c r="J80" s="164"/>
      <c r="K80" s="164"/>
      <c r="L80" s="164"/>
      <c r="M80" s="164"/>
    </row>
    <row r="81" spans="2:13" x14ac:dyDescent="0.25">
      <c r="B81" s="164"/>
      <c r="C81" s="164"/>
      <c r="D81" s="164"/>
      <c r="E81" s="164"/>
      <c r="F81" s="164"/>
      <c r="G81" s="164"/>
      <c r="H81" s="164"/>
      <c r="I81" s="164"/>
      <c r="J81" s="164"/>
      <c r="K81" s="164"/>
      <c r="L81" s="164"/>
      <c r="M81" s="164"/>
    </row>
    <row r="82" spans="2:13" x14ac:dyDescent="0.25">
      <c r="B82" s="164"/>
      <c r="C82" s="164"/>
      <c r="D82" s="164"/>
      <c r="E82" s="164"/>
      <c r="F82" s="164"/>
      <c r="G82" s="164"/>
      <c r="H82" s="164"/>
      <c r="I82" s="164"/>
      <c r="J82" s="164"/>
      <c r="K82" s="164"/>
      <c r="L82" s="164"/>
      <c r="M82" s="164"/>
    </row>
    <row r="83" spans="2:13" x14ac:dyDescent="0.25">
      <c r="B83" s="164"/>
      <c r="C83" s="164"/>
      <c r="D83" s="164"/>
      <c r="E83" s="164"/>
      <c r="F83" s="164"/>
      <c r="G83" s="164"/>
      <c r="H83" s="164"/>
      <c r="I83" s="164"/>
      <c r="J83" s="164"/>
      <c r="K83" s="164"/>
      <c r="L83" s="164"/>
      <c r="M83" s="164"/>
    </row>
    <row r="84" spans="2:13" x14ac:dyDescent="0.25">
      <c r="B84" s="164"/>
      <c r="C84" s="164"/>
      <c r="D84" s="164"/>
      <c r="E84" s="164"/>
      <c r="F84" s="164"/>
      <c r="G84" s="164"/>
      <c r="H84" s="164"/>
      <c r="I84" s="164"/>
      <c r="J84" s="164"/>
      <c r="K84" s="164"/>
      <c r="L84" s="164"/>
      <c r="M84" s="164"/>
    </row>
    <row r="85" spans="2:13" x14ac:dyDescent="0.25">
      <c r="B85" s="164"/>
      <c r="C85" s="164"/>
      <c r="D85" s="164"/>
      <c r="E85" s="164"/>
      <c r="F85" s="164"/>
      <c r="G85" s="164"/>
      <c r="H85" s="164"/>
      <c r="I85" s="164"/>
      <c r="J85" s="164"/>
      <c r="K85" s="164"/>
      <c r="L85" s="164"/>
      <c r="M85" s="164"/>
    </row>
    <row r="86" spans="2:13" x14ac:dyDescent="0.25">
      <c r="B86" s="164"/>
      <c r="C86" s="164"/>
      <c r="D86" s="164"/>
      <c r="E86" s="164"/>
      <c r="F86" s="164"/>
      <c r="G86" s="164"/>
      <c r="H86" s="164"/>
      <c r="I86" s="164"/>
      <c r="J86" s="164"/>
      <c r="K86" s="164"/>
      <c r="L86" s="164"/>
      <c r="M86" s="164"/>
    </row>
    <row r="87" spans="2:13" x14ac:dyDescent="0.25">
      <c r="B87" s="164"/>
      <c r="C87" s="164"/>
      <c r="D87" s="164"/>
      <c r="E87" s="164"/>
      <c r="F87" s="164"/>
      <c r="G87" s="164"/>
      <c r="H87" s="164"/>
      <c r="I87" s="164"/>
      <c r="J87" s="164"/>
      <c r="K87" s="164"/>
      <c r="L87" s="164"/>
      <c r="M87" s="164"/>
    </row>
    <row r="88" spans="2:13" x14ac:dyDescent="0.25">
      <c r="B88" s="164"/>
      <c r="C88" s="164"/>
      <c r="D88" s="164"/>
      <c r="E88" s="164"/>
      <c r="F88" s="164"/>
      <c r="G88" s="164"/>
      <c r="H88" s="164"/>
      <c r="I88" s="164"/>
      <c r="J88" s="164"/>
      <c r="K88" s="164"/>
      <c r="L88" s="164"/>
      <c r="M88" s="164"/>
    </row>
    <row r="89" spans="2:13" x14ac:dyDescent="0.25">
      <c r="B89" s="164"/>
      <c r="C89" s="164"/>
      <c r="D89" s="164"/>
      <c r="E89" s="164"/>
      <c r="F89" s="164"/>
      <c r="G89" s="164"/>
      <c r="H89" s="164"/>
      <c r="I89" s="164"/>
      <c r="J89" s="164"/>
      <c r="K89" s="164"/>
      <c r="L89" s="164"/>
      <c r="M89" s="164"/>
    </row>
    <row r="90" spans="2:13" x14ac:dyDescent="0.25">
      <c r="B90" s="164"/>
      <c r="C90" s="164"/>
      <c r="D90" s="164"/>
      <c r="E90" s="164"/>
      <c r="F90" s="164"/>
      <c r="G90" s="164"/>
      <c r="H90" s="164"/>
      <c r="I90" s="164"/>
      <c r="J90" s="164"/>
      <c r="K90" s="164"/>
      <c r="L90" s="164"/>
      <c r="M90" s="164"/>
    </row>
    <row r="91" spans="2:13" x14ac:dyDescent="0.25">
      <c r="B91" s="164"/>
      <c r="C91" s="164"/>
      <c r="D91" s="164"/>
      <c r="E91" s="164"/>
      <c r="F91" s="164"/>
      <c r="G91" s="164"/>
      <c r="H91" s="164"/>
      <c r="I91" s="164"/>
      <c r="J91" s="164"/>
      <c r="K91" s="164"/>
      <c r="L91" s="164"/>
      <c r="M91" s="164"/>
    </row>
  </sheetData>
  <sheetProtection password="CCF6" sheet="1" objects="1" scenarios="1"/>
  <mergeCells count="11">
    <mergeCell ref="B32:M33"/>
    <mergeCell ref="B35:M36"/>
    <mergeCell ref="B38:M38"/>
    <mergeCell ref="B40:M76"/>
    <mergeCell ref="B5:M5"/>
    <mergeCell ref="B7:M7"/>
    <mergeCell ref="B8:M9"/>
    <mergeCell ref="B13:M14"/>
    <mergeCell ref="B21:M23"/>
    <mergeCell ref="B29:M31"/>
    <mergeCell ref="B6:L6"/>
  </mergeCells>
  <hyperlinks>
    <hyperlink ref="B6" r:id="rId1"/>
  </hyperlinks>
  <pageMargins left="0.75" right="0.75" top="1" bottom="1" header="0.5" footer="0.5"/>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0" zoomScaleNormal="70" zoomScaleSheetLayoutView="80" workbookViewId="0">
      <pane ySplit="11" topLeftCell="A12" activePane="bottomLeft" state="frozen"/>
      <selection pane="bottomLeft" activeCell="B12" sqref="B12:B13"/>
    </sheetView>
  </sheetViews>
  <sheetFormatPr defaultRowHeight="15" x14ac:dyDescent="0.25"/>
  <cols>
    <col min="1" max="1" width="6.5703125" style="46" customWidth="1"/>
    <col min="2" max="2" width="19" style="46" customWidth="1"/>
    <col min="3" max="3" width="11.140625" style="46" customWidth="1"/>
    <col min="4" max="4" width="21.42578125" style="46" customWidth="1"/>
    <col min="5" max="5" width="25.5703125" style="46" customWidth="1"/>
    <col min="6" max="6" width="11.7109375" style="46" hidden="1" customWidth="1"/>
    <col min="7" max="7" width="26.28515625" style="46" customWidth="1"/>
    <col min="8" max="8" width="12.28515625" style="66" customWidth="1"/>
    <col min="9" max="9" width="12.5703125" style="66" customWidth="1"/>
    <col min="10" max="10" width="13.140625" style="67"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18" width="10.7109375" style="46" customWidth="1"/>
    <col min="19" max="19" width="11.7109375" style="46" customWidth="1"/>
    <col min="20" max="20" width="13.28515625" style="46" customWidth="1"/>
    <col min="21" max="29" width="9.140625" style="46" hidden="1" customWidth="1"/>
    <col min="30" max="16384" width="9.140625" style="46"/>
  </cols>
  <sheetData>
    <row r="1" spans="1:29" s="17" customFormat="1" ht="25.5" customHeight="1" x14ac:dyDescent="0.25">
      <c r="A1" s="15" t="s">
        <v>242</v>
      </c>
      <c r="B1" s="15"/>
      <c r="C1" s="15"/>
      <c r="D1" s="238" t="s">
        <v>335</v>
      </c>
      <c r="E1" s="32"/>
      <c r="F1" s="31"/>
      <c r="H1" s="32"/>
      <c r="I1" s="31"/>
      <c r="J1" s="31"/>
      <c r="K1" s="16">
        <v>2022</v>
      </c>
      <c r="L1" s="32"/>
      <c r="M1" s="32"/>
      <c r="N1" s="32"/>
      <c r="O1" s="32"/>
      <c r="P1" s="32"/>
      <c r="Q1" s="32"/>
      <c r="R1" s="32"/>
      <c r="S1" s="517"/>
      <c r="T1" s="518"/>
      <c r="U1" s="32"/>
      <c r="V1" s="32"/>
      <c r="W1" s="32"/>
      <c r="X1" s="32"/>
    </row>
    <row r="2" spans="1:29" s="17" customFormat="1" ht="25.5" customHeight="1" x14ac:dyDescent="0.25">
      <c r="A2" s="15" t="s">
        <v>45</v>
      </c>
      <c r="B2" s="15"/>
      <c r="C2" s="15"/>
      <c r="D2" s="31"/>
      <c r="E2" s="32"/>
      <c r="F2" s="31"/>
      <c r="G2" s="18" t="s">
        <v>315</v>
      </c>
      <c r="H2" s="32"/>
      <c r="I2" s="31"/>
      <c r="J2" s="31"/>
      <c r="K2" s="282"/>
      <c r="L2" s="32"/>
      <c r="M2" s="32"/>
      <c r="N2" s="32"/>
      <c r="O2" s="32"/>
      <c r="P2" s="32"/>
      <c r="Q2" s="32"/>
      <c r="R2" s="32"/>
      <c r="S2" s="32"/>
      <c r="T2" s="39"/>
      <c r="U2" s="32"/>
      <c r="V2" s="32"/>
      <c r="W2" s="32"/>
      <c r="X2" s="32"/>
    </row>
    <row r="3" spans="1:29" s="17" customFormat="1" ht="6" customHeight="1" thickBot="1" x14ac:dyDescent="0.3">
      <c r="A3" s="15"/>
      <c r="B3" s="15"/>
      <c r="C3" s="15"/>
      <c r="D3" s="31"/>
      <c r="E3" s="32"/>
      <c r="F3" s="31"/>
      <c r="G3" s="18"/>
      <c r="H3" s="32"/>
      <c r="I3" s="31"/>
      <c r="J3" s="31"/>
      <c r="K3" s="16"/>
      <c r="L3" s="32"/>
      <c r="M3" s="32"/>
      <c r="N3" s="32"/>
      <c r="O3" s="32"/>
      <c r="P3" s="32"/>
      <c r="Q3" s="32"/>
      <c r="R3" s="32"/>
      <c r="S3" s="32"/>
      <c r="T3" s="39"/>
      <c r="U3" s="32"/>
      <c r="V3" s="32"/>
      <c r="W3" s="32"/>
      <c r="X3" s="32"/>
    </row>
    <row r="4" spans="1:29" s="17" customFormat="1" ht="25.5" customHeight="1" thickBot="1" x14ac:dyDescent="0.25">
      <c r="A4" s="537" t="s">
        <v>325</v>
      </c>
      <c r="B4" s="537"/>
      <c r="C4" s="537"/>
      <c r="D4" s="537"/>
      <c r="E4" s="537"/>
      <c r="F4" s="33"/>
      <c r="G4" s="34" t="str">
        <f>+P88</f>
        <v/>
      </c>
      <c r="H4" s="32"/>
      <c r="I4" s="31"/>
      <c r="J4" s="31"/>
      <c r="K4" s="16"/>
      <c r="L4" s="32"/>
      <c r="M4" s="513"/>
      <c r="N4" s="32"/>
      <c r="O4" s="32"/>
      <c r="P4" s="32"/>
      <c r="Q4" s="32"/>
      <c r="R4" s="32"/>
      <c r="S4" s="32"/>
      <c r="T4" s="39"/>
      <c r="U4" s="32"/>
      <c r="V4" s="32"/>
      <c r="W4" s="32"/>
      <c r="X4" s="32"/>
    </row>
    <row r="5" spans="1:29" s="17" customFormat="1" ht="8.25" customHeight="1" thickBot="1" x14ac:dyDescent="0.3">
      <c r="A5" s="35"/>
      <c r="B5" s="36"/>
      <c r="C5" s="36"/>
      <c r="D5" s="36"/>
      <c r="E5" s="36"/>
      <c r="F5" s="37"/>
      <c r="G5" s="38"/>
      <c r="H5" s="39"/>
      <c r="I5" s="31"/>
      <c r="J5" s="31"/>
      <c r="K5" s="16"/>
      <c r="L5" s="32"/>
      <c r="M5" s="32"/>
      <c r="N5" s="32"/>
      <c r="O5" s="32"/>
      <c r="P5" s="32"/>
      <c r="Q5" s="32"/>
      <c r="R5" s="32"/>
      <c r="S5" s="32"/>
      <c r="T5" s="39"/>
      <c r="U5" s="32"/>
      <c r="V5" s="32"/>
      <c r="W5" s="32"/>
      <c r="X5" s="32"/>
    </row>
    <row r="6" spans="1:29" s="42" customFormat="1" ht="30" customHeight="1" thickBot="1" x14ac:dyDescent="0.25">
      <c r="A6" s="537" t="s">
        <v>326</v>
      </c>
      <c r="B6" s="537"/>
      <c r="C6" s="537"/>
      <c r="D6" s="537"/>
      <c r="E6" s="537"/>
      <c r="F6" s="40"/>
      <c r="G6" s="41" t="s">
        <v>57</v>
      </c>
      <c r="H6" s="538" t="str">
        <f>+'TABELA II'!K32</f>
        <v/>
      </c>
      <c r="I6" s="539"/>
      <c r="J6" s="227"/>
      <c r="K6" s="545" t="s">
        <v>58</v>
      </c>
      <c r="L6" s="545"/>
      <c r="M6" s="546"/>
      <c r="N6" s="34" t="str">
        <f>+'TABELA II'!O32</f>
        <v/>
      </c>
      <c r="T6" s="361"/>
    </row>
    <row r="7" spans="1:29" s="17" customFormat="1" ht="27.75" customHeight="1" x14ac:dyDescent="0.25">
      <c r="A7" s="553" t="s">
        <v>280</v>
      </c>
      <c r="B7" s="553"/>
      <c r="C7" s="553"/>
      <c r="D7" s="553"/>
      <c r="E7" s="553"/>
      <c r="F7" s="553"/>
      <c r="G7" s="553"/>
      <c r="H7" s="553"/>
      <c r="I7" s="553"/>
      <c r="J7" s="553"/>
      <c r="K7" s="553"/>
      <c r="L7" s="553"/>
      <c r="M7" s="553"/>
      <c r="N7" s="553"/>
      <c r="O7" s="553"/>
      <c r="P7" s="553"/>
      <c r="Q7" s="553"/>
      <c r="R7" s="553"/>
      <c r="S7" s="553"/>
      <c r="T7" s="553"/>
      <c r="U7" s="32"/>
      <c r="V7" s="32"/>
      <c r="W7" s="32"/>
    </row>
    <row r="8" spans="1:29" s="17" customFormat="1" ht="6" customHeight="1" thickBot="1" x14ac:dyDescent="0.3">
      <c r="A8" s="445"/>
      <c r="B8" s="445"/>
      <c r="C8" s="445"/>
      <c r="D8" s="445"/>
      <c r="E8" s="445"/>
      <c r="F8" s="445"/>
      <c r="G8" s="445"/>
      <c r="H8" s="445"/>
      <c r="I8" s="445"/>
      <c r="J8" s="445"/>
      <c r="K8" s="445"/>
      <c r="L8" s="445"/>
      <c r="M8" s="445"/>
      <c r="N8" s="445"/>
      <c r="O8" s="445"/>
      <c r="P8" s="445"/>
      <c r="Q8" s="445"/>
      <c r="R8" s="445"/>
      <c r="S8" s="445"/>
      <c r="T8" s="445"/>
      <c r="U8" s="32"/>
      <c r="V8" s="32"/>
      <c r="W8" s="32"/>
    </row>
    <row r="9" spans="1:29" ht="50.1" customHeight="1" x14ac:dyDescent="0.25">
      <c r="A9" s="547" t="s">
        <v>59</v>
      </c>
      <c r="B9" s="549" t="s">
        <v>255</v>
      </c>
      <c r="C9" s="551" t="s">
        <v>60</v>
      </c>
      <c r="D9" s="551" t="s">
        <v>338</v>
      </c>
      <c r="E9" s="551" t="s">
        <v>112</v>
      </c>
      <c r="F9" s="554"/>
      <c r="G9" s="551" t="s">
        <v>264</v>
      </c>
      <c r="H9" s="551" t="s">
        <v>220</v>
      </c>
      <c r="I9" s="551"/>
      <c r="J9" s="561" t="s">
        <v>257</v>
      </c>
      <c r="K9" s="559" t="s">
        <v>318</v>
      </c>
      <c r="L9" s="551" t="s">
        <v>61</v>
      </c>
      <c r="M9" s="551" t="s">
        <v>265</v>
      </c>
      <c r="N9" s="559" t="s">
        <v>277</v>
      </c>
      <c r="O9" s="551" t="s">
        <v>319</v>
      </c>
      <c r="P9" s="551" t="s">
        <v>320</v>
      </c>
      <c r="Q9" s="556" t="s">
        <v>259</v>
      </c>
      <c r="R9" s="556"/>
      <c r="S9" s="556"/>
      <c r="T9" s="557" t="s">
        <v>62</v>
      </c>
      <c r="U9" s="44" t="s">
        <v>63</v>
      </c>
      <c r="V9" s="45" t="s">
        <v>64</v>
      </c>
    </row>
    <row r="10" spans="1:29" ht="50.1" customHeight="1" x14ac:dyDescent="0.25">
      <c r="A10" s="548"/>
      <c r="B10" s="550"/>
      <c r="C10" s="552"/>
      <c r="D10" s="552"/>
      <c r="E10" s="552"/>
      <c r="F10" s="555"/>
      <c r="G10" s="552"/>
      <c r="H10" s="335" t="s">
        <v>65</v>
      </c>
      <c r="I10" s="335" t="s">
        <v>66</v>
      </c>
      <c r="J10" s="562"/>
      <c r="K10" s="560"/>
      <c r="L10" s="552"/>
      <c r="M10" s="552"/>
      <c r="N10" s="560"/>
      <c r="O10" s="552"/>
      <c r="P10" s="552"/>
      <c r="Q10" s="389" t="s">
        <v>67</v>
      </c>
      <c r="R10" s="389" t="s">
        <v>68</v>
      </c>
      <c r="S10" s="389" t="s">
        <v>69</v>
      </c>
      <c r="T10" s="558"/>
      <c r="U10" s="45" t="s">
        <v>71</v>
      </c>
      <c r="V10" s="45" t="s">
        <v>249</v>
      </c>
      <c r="W10" s="45" t="s">
        <v>248</v>
      </c>
      <c r="X10" s="45" t="s">
        <v>70</v>
      </c>
      <c r="Y10" s="46" t="s">
        <v>316</v>
      </c>
    </row>
    <row r="11" spans="1:29" s="491" customFormat="1" ht="11.25" customHeight="1" x14ac:dyDescent="0.2">
      <c r="A11" s="484" t="s">
        <v>0</v>
      </c>
      <c r="B11" s="485" t="s">
        <v>1</v>
      </c>
      <c r="C11" s="485" t="s">
        <v>2</v>
      </c>
      <c r="D11" s="485" t="s">
        <v>3</v>
      </c>
      <c r="E11" s="485" t="s">
        <v>6</v>
      </c>
      <c r="F11" s="485" t="s">
        <v>72</v>
      </c>
      <c r="G11" s="485" t="s">
        <v>7</v>
      </c>
      <c r="H11" s="486" t="s">
        <v>9</v>
      </c>
      <c r="I11" s="486" t="s">
        <v>10</v>
      </c>
      <c r="J11" s="487" t="s">
        <v>11</v>
      </c>
      <c r="K11" s="485" t="s">
        <v>73</v>
      </c>
      <c r="L11" s="485" t="s">
        <v>74</v>
      </c>
      <c r="M11" s="485" t="s">
        <v>75</v>
      </c>
      <c r="N11" s="485" t="s">
        <v>76</v>
      </c>
      <c r="O11" s="485" t="s">
        <v>77</v>
      </c>
      <c r="P11" s="485" t="s">
        <v>78</v>
      </c>
      <c r="Q11" s="485" t="s">
        <v>79</v>
      </c>
      <c r="R11" s="485" t="s">
        <v>80</v>
      </c>
      <c r="S11" s="485" t="s">
        <v>81</v>
      </c>
      <c r="T11" s="488" t="s">
        <v>93</v>
      </c>
      <c r="U11" s="489">
        <v>1</v>
      </c>
      <c r="V11" s="489">
        <v>0.9</v>
      </c>
      <c r="W11" s="489">
        <v>0.8</v>
      </c>
      <c r="X11" s="489">
        <v>0.7</v>
      </c>
      <c r="Y11" s="490">
        <v>0.6</v>
      </c>
      <c r="Z11" s="490">
        <v>0.5</v>
      </c>
      <c r="AA11" s="490">
        <v>0.4</v>
      </c>
    </row>
    <row r="12" spans="1:29" ht="15" customHeight="1" x14ac:dyDescent="0.25">
      <c r="A12" s="571">
        <v>1</v>
      </c>
      <c r="B12" s="573"/>
      <c r="C12" s="566"/>
      <c r="D12" s="569"/>
      <c r="E12" s="398" t="s">
        <v>82</v>
      </c>
      <c r="F12" s="399"/>
      <c r="G12" s="171"/>
      <c r="H12" s="400"/>
      <c r="I12" s="400"/>
      <c r="J12" s="401">
        <v>260</v>
      </c>
      <c r="K12" s="401"/>
      <c r="L12" s="402"/>
      <c r="M12" s="402"/>
      <c r="N12" s="402"/>
      <c r="O12" s="181" t="str">
        <f>IF(G12="","",IF(G12="Ne treba rješavati predmete",1+(L12/J12*260)+M12+N12,(L12/J12*260+M12+N12)/G12))</f>
        <v/>
      </c>
      <c r="P12" s="54" t="str">
        <f>IF(G12="Ne treba rješavati predmete",O12,IF(K12&gt;0,O12*(J12/(J12-K12)),O12))</f>
        <v/>
      </c>
      <c r="Q12" s="182"/>
      <c r="R12" s="182"/>
      <c r="S12" s="57" t="str">
        <f>IF(Q12="","",R12/Q12)</f>
        <v/>
      </c>
      <c r="T12" s="186" t="str">
        <f>IF(P12="","",IF(C12="Ne","",IF(G12="Ne treba rješavati predmete","",IF(P12&gt;1,20,IF(S12="",IF(P12&gt;0.9,18,IF(P12&gt;0.8,16,IF(P12&gt;0.7,12,IF(P12&gt;0.6,8,IF(P12&gt;0.5,4,0))))),IF(S12=1,20,IF(S12&gt;0.9,18,IF(S12&gt;0.8,16,IF(S12&gt;0.7,12,IF(S12&gt;0.6,8,IF(S12&gt;0.5,4,0)))))))))))</f>
        <v/>
      </c>
      <c r="U12" s="47"/>
      <c r="V12" s="47"/>
      <c r="W12" s="47">
        <v>0.2</v>
      </c>
      <c r="X12" s="53" t="s">
        <v>83</v>
      </c>
      <c r="AC12" s="516">
        <f>I12-H12</f>
        <v>0</v>
      </c>
    </row>
    <row r="13" spans="1:29" ht="15" customHeight="1" thickBot="1" x14ac:dyDescent="0.3">
      <c r="A13" s="572"/>
      <c r="B13" s="574"/>
      <c r="C13" s="567"/>
      <c r="D13" s="570"/>
      <c r="E13" s="403" t="s">
        <v>82</v>
      </c>
      <c r="F13" s="404"/>
      <c r="G13" s="405"/>
      <c r="H13" s="406"/>
      <c r="I13" s="406"/>
      <c r="J13" s="407">
        <v>260</v>
      </c>
      <c r="K13" s="407"/>
      <c r="L13" s="408"/>
      <c r="M13" s="408"/>
      <c r="N13" s="408"/>
      <c r="O13" s="183" t="str">
        <f>IF(G13="","",IF(G13="Ne treba rješavati predmete",1+(L13/J13*260)+M13+N13,(L13/J13*260+M13+N13)/G13))</f>
        <v/>
      </c>
      <c r="P13" s="51" t="str">
        <f t="shared" ref="P13:P15" si="0">IF(K13&gt;0,O13*(J13/(J13-K13)),O13)</f>
        <v/>
      </c>
      <c r="Q13" s="184"/>
      <c r="R13" s="184"/>
      <c r="S13" s="185" t="str">
        <f t="shared" ref="S13:S19" si="1">IF(Q13="","",R13/Q13)</f>
        <v/>
      </c>
      <c r="T13" s="502" t="str">
        <f>IF(P13="","",IF(C12="Ne","",IF(P13&gt;1,20,IF(S13="",IF(P13&gt;0.9,18,IF(P13&gt;0.8,16,IF(P13&gt;0.7,12,IF(P13&gt;0.6,8,IF(P13&gt;0.5,4,0))))),IF(S13=1,20,IF(S13&gt;0.9,18,IF(S13&gt;0.8,16,IF(S13&gt;0.7,12,IF(S13&gt;0.6,8,IF(S13&gt;0.5,4,0))))))))))</f>
        <v/>
      </c>
      <c r="U13" s="45"/>
      <c r="V13" s="45"/>
      <c r="W13" s="45"/>
      <c r="X13" s="45"/>
      <c r="AC13" s="516" t="s">
        <v>314</v>
      </c>
    </row>
    <row r="14" spans="1:29" ht="15" customHeight="1" thickTop="1" x14ac:dyDescent="0.25">
      <c r="A14" s="411">
        <v>2</v>
      </c>
      <c r="B14" s="448"/>
      <c r="C14" s="449"/>
      <c r="D14" s="450"/>
      <c r="E14" s="397"/>
      <c r="F14" s="808" t="str">
        <f t="shared" ref="F14:F18" si="2">IF(E14="Tužilac",1,IF(E14="Zamjenik glavnog tužioca",2,IF(E14="Šef odjela",3,IF(E14="Član VSTV-a",4,IF(E14="Šef odsjeka",5,"")))))</f>
        <v/>
      </c>
      <c r="G14" s="174"/>
      <c r="H14" s="400"/>
      <c r="I14" s="400"/>
      <c r="J14" s="175">
        <v>260</v>
      </c>
      <c r="K14" s="201"/>
      <c r="L14" s="176"/>
      <c r="M14" s="176"/>
      <c r="N14" s="176"/>
      <c r="O14" s="188" t="str">
        <f>IF(G14="","",IF(G14="Ne treba rješavati predmete",1+(L14/J14*260)+M14+N14,(L14/J14*260+M14+N14)/G14))</f>
        <v/>
      </c>
      <c r="P14" s="177" t="str">
        <f t="shared" si="0"/>
        <v/>
      </c>
      <c r="Q14" s="178"/>
      <c r="R14" s="178"/>
      <c r="S14" s="179" t="str">
        <f t="shared" si="1"/>
        <v/>
      </c>
      <c r="T14" s="187" t="str">
        <f>IF(C14="Ne","",IF(E14="",IF(G14="",""),IF(C14="Ne","",IF(E14="Tužilac",IF(P14&gt;1,40,IF(S14="",IF(P14&gt;0.9,35,IF(P14&gt;0.8,30,IF(P14&gt;0.7,20,IF(P14&gt;0.6,15,IF(P14&gt;0.5,10,0))))),IF(S14=1,40,IF(S14&gt;0.9,35,IF(S14&gt;0.8,30,IF(S14&gt;0.7,20,IF(S14&gt;0.6,15,IF(S14&gt;0.5,10,0)))))))),IF(P14&gt;1,25,IF(S14="",IF(P14&gt;0.9,22,IF(P14&gt;0.8,20,IF(P14&gt;0.7,15,IF(P14&gt;0.6,10,IF(P14&gt;0.5,5,0))))),IF(S14=1,25,IF(S14&gt;0.9,22,IF(S14&gt;0.8,20,IF(S14&gt;0.7,15,IF(S14&gt;0.6,10,IF(S14&gt;0.5,5,0))))))))))))</f>
        <v/>
      </c>
      <c r="U14" s="45"/>
      <c r="V14" s="45"/>
      <c r="W14" s="45"/>
      <c r="X14" s="45"/>
      <c r="AC14" s="516">
        <f t="shared" ref="AC14:AC20" si="3">I14-H14</f>
        <v>0</v>
      </c>
    </row>
    <row r="15" spans="1:29" ht="15" customHeight="1" x14ac:dyDescent="0.25">
      <c r="A15" s="411">
        <v>3</v>
      </c>
      <c r="B15" s="446"/>
      <c r="C15" s="192"/>
      <c r="D15" s="447"/>
      <c r="E15" s="397"/>
      <c r="F15" s="808" t="str">
        <f t="shared" si="2"/>
        <v/>
      </c>
      <c r="G15" s="174"/>
      <c r="H15" s="400"/>
      <c r="I15" s="400"/>
      <c r="J15" s="173">
        <v>260</v>
      </c>
      <c r="K15" s="202"/>
      <c r="L15" s="50"/>
      <c r="M15" s="50"/>
      <c r="N15" s="50"/>
      <c r="O15" s="188" t="str">
        <f>IF(G15="","",IF(G15="Ne treba rješavati predmete",1+(L15/J15*260)+M15+N15,(L15/J15*260+M15+N15)/G15))</f>
        <v/>
      </c>
      <c r="P15" s="54" t="str">
        <f t="shared" si="0"/>
        <v/>
      </c>
      <c r="Q15" s="55"/>
      <c r="R15" s="55"/>
      <c r="S15" s="52" t="str">
        <f t="shared" si="1"/>
        <v/>
      </c>
      <c r="T15" s="56" t="str">
        <f>IF(C15="Ne","",IF(E15="",IF(G15="",""),IF(C15="Ne","",IF(E15="Tužilac",IF(P15&gt;1,40,IF(S15="",IF(P15&gt;0.9,35,IF(P15&gt;0.8,30,IF(P15&gt;0.7,20,IF(P15&gt;0.6,15,IF(P15&gt;0.5,10,0))))),IF(S15=1,40,IF(S15&gt;0.9,35,IF(S15&gt;0.8,30,IF(S15&gt;0.7,20,IF(S15&gt;0.6,15,IF(S15&gt;0.5,10,0)))))))),IF(P15&gt;1,25,IF(S15="",IF(P15&gt;0.9,22,IF(P15&gt;0.8,20,IF(P15&gt;0.7,15,IF(P15&gt;0.6,10,IF(P15&gt;0.5,5,0))))),IF(S15=1,25,IF(S15&gt;0.9,22,IF(S15&gt;0.8,20,IF(S15&gt;0.7,15,IF(S15&gt;0.6,10,IF(S15&gt;0.5,5,0))))))))))))</f>
        <v/>
      </c>
      <c r="U15" s="45"/>
      <c r="V15" s="45"/>
      <c r="W15" s="45"/>
      <c r="X15" s="45"/>
      <c r="AC15" s="516">
        <f t="shared" si="3"/>
        <v>0</v>
      </c>
    </row>
    <row r="16" spans="1:29" ht="15" customHeight="1" x14ac:dyDescent="0.25">
      <c r="A16" s="411">
        <v>4</v>
      </c>
      <c r="B16" s="446"/>
      <c r="C16" s="192"/>
      <c r="D16" s="447"/>
      <c r="E16" s="397"/>
      <c r="F16" s="808" t="str">
        <f t="shared" si="2"/>
        <v/>
      </c>
      <c r="G16" s="174"/>
      <c r="H16" s="400"/>
      <c r="I16" s="400"/>
      <c r="J16" s="173">
        <v>260</v>
      </c>
      <c r="K16" s="202"/>
      <c r="L16" s="50"/>
      <c r="M16" s="50"/>
      <c r="N16" s="50"/>
      <c r="O16" s="188" t="str">
        <f t="shared" ref="O16:O79" si="4">IF(G16="","",IF(G16="Ne treba rješavati predmete",1+(L16/J16*260)+M16+N16,(L16/J16*260+M16+N16)/G16))</f>
        <v/>
      </c>
      <c r="P16" s="54" t="str">
        <f t="shared" ref="P16:P20" si="5">IF(K16&gt;0,O16*(J16/(J16-K16)),O16)</f>
        <v/>
      </c>
      <c r="Q16" s="55"/>
      <c r="R16" s="55"/>
      <c r="S16" s="52" t="str">
        <f t="shared" si="1"/>
        <v/>
      </c>
      <c r="T16" s="56" t="str">
        <f t="shared" ref="T16:T78" si="6">IF(C16="Ne","",IF(E16="",IF(G16="",""),IF(C16="Ne","",IF(E16="Tužilac",IF(P16&gt;1,40,IF(S16="",IF(P16&gt;0.9,35,IF(P16&gt;0.8,30,IF(P16&gt;0.7,20,IF(P16&gt;0.6,15,IF(P16&gt;0.5,10,0))))),IF(S16=1,40,IF(S16&gt;0.9,35,IF(S16&gt;0.8,30,IF(S16&gt;0.7,20,IF(S16&gt;0.6,15,IF(S16&gt;0.5,10,0)))))))),IF(P16&gt;1,25,IF(S16="",IF(P16&gt;0.9,22,IF(P16&gt;0.8,20,IF(P16&gt;0.7,15,IF(P16&gt;0.6,10,IF(P16&gt;0.5,5,0))))),IF(S16=1,25,IF(S16&gt;0.9,22,IF(S16&gt;0.8,20,IF(S16&gt;0.7,15,IF(S16&gt;0.6,10,IF(S16&gt;0.5,5,0))))))))))))</f>
        <v/>
      </c>
      <c r="U16" s="47"/>
      <c r="V16" s="47"/>
      <c r="W16" s="45"/>
      <c r="X16" s="45"/>
      <c r="AC16" s="516">
        <f t="shared" si="3"/>
        <v>0</v>
      </c>
    </row>
    <row r="17" spans="1:29" ht="15" customHeight="1" x14ac:dyDescent="0.25">
      <c r="A17" s="411">
        <v>5</v>
      </c>
      <c r="B17" s="446"/>
      <c r="C17" s="192"/>
      <c r="D17" s="447"/>
      <c r="E17" s="397"/>
      <c r="F17" s="808" t="str">
        <f t="shared" si="2"/>
        <v/>
      </c>
      <c r="G17" s="174"/>
      <c r="H17" s="400"/>
      <c r="I17" s="400"/>
      <c r="J17" s="173">
        <v>260</v>
      </c>
      <c r="K17" s="202"/>
      <c r="L17" s="50"/>
      <c r="M17" s="50"/>
      <c r="N17" s="50"/>
      <c r="O17" s="188" t="str">
        <f>IF(G17="","",IF(G17="Ne treba rješavati predmete",1+(L17/J17*260)+M17+N17,(L17/J17*260+M17+N17)/G17))</f>
        <v/>
      </c>
      <c r="P17" s="54" t="str">
        <f t="shared" si="5"/>
        <v/>
      </c>
      <c r="Q17" s="55"/>
      <c r="R17" s="55"/>
      <c r="S17" s="52" t="str">
        <f t="shared" si="1"/>
        <v/>
      </c>
      <c r="T17" s="56" t="str">
        <f t="shared" si="6"/>
        <v/>
      </c>
      <c r="U17" s="47"/>
      <c r="V17" s="47"/>
      <c r="W17" s="45"/>
      <c r="X17" s="45"/>
      <c r="AC17" s="516">
        <f t="shared" si="3"/>
        <v>0</v>
      </c>
    </row>
    <row r="18" spans="1:29" ht="15" customHeight="1" x14ac:dyDescent="0.25">
      <c r="A18" s="411">
        <v>6</v>
      </c>
      <c r="B18" s="446"/>
      <c r="C18" s="192"/>
      <c r="D18" s="447"/>
      <c r="E18" s="397"/>
      <c r="F18" s="808" t="str">
        <f t="shared" si="2"/>
        <v/>
      </c>
      <c r="G18" s="174"/>
      <c r="H18" s="400"/>
      <c r="I18" s="400"/>
      <c r="J18" s="173">
        <v>260</v>
      </c>
      <c r="K18" s="202"/>
      <c r="L18" s="50"/>
      <c r="M18" s="50"/>
      <c r="N18" s="50"/>
      <c r="O18" s="188" t="str">
        <f t="shared" si="4"/>
        <v/>
      </c>
      <c r="P18" s="54" t="str">
        <f t="shared" si="5"/>
        <v/>
      </c>
      <c r="Q18" s="55"/>
      <c r="R18" s="55"/>
      <c r="S18" s="52" t="str">
        <f t="shared" si="1"/>
        <v/>
      </c>
      <c r="T18" s="56" t="str">
        <f t="shared" si="6"/>
        <v/>
      </c>
      <c r="U18" s="47"/>
      <c r="V18" s="47"/>
      <c r="W18" s="45"/>
      <c r="X18" s="45"/>
      <c r="AC18" s="516">
        <f t="shared" si="3"/>
        <v>0</v>
      </c>
    </row>
    <row r="19" spans="1:29" ht="15" customHeight="1" x14ac:dyDescent="0.25">
      <c r="A19" s="411">
        <v>7</v>
      </c>
      <c r="B19" s="446"/>
      <c r="C19" s="192"/>
      <c r="D19" s="447"/>
      <c r="E19" s="397"/>
      <c r="F19" s="808" t="str">
        <f t="shared" ref="F19:F20" si="7">IF(E19="Tužilac",1,IF(E19="Zamjenik glavnog tužioca",2,IF(E19="Šef odjela",3,IF(E19="Član VSTV-a",4,IF(E19="Šef odsjeka",5,"")))))</f>
        <v/>
      </c>
      <c r="G19" s="174"/>
      <c r="H19" s="400"/>
      <c r="I19" s="400"/>
      <c r="J19" s="173">
        <v>260</v>
      </c>
      <c r="K19" s="202"/>
      <c r="L19" s="50"/>
      <c r="M19" s="50"/>
      <c r="N19" s="50"/>
      <c r="O19" s="188" t="str">
        <f t="shared" si="4"/>
        <v/>
      </c>
      <c r="P19" s="54" t="str">
        <f t="shared" si="5"/>
        <v/>
      </c>
      <c r="Q19" s="55"/>
      <c r="R19" s="55"/>
      <c r="S19" s="52" t="str">
        <f t="shared" si="1"/>
        <v/>
      </c>
      <c r="T19" s="56" t="str">
        <f t="shared" si="6"/>
        <v/>
      </c>
      <c r="U19" s="47"/>
      <c r="V19" s="53"/>
      <c r="W19" s="45"/>
      <c r="X19" s="45"/>
      <c r="AC19" s="516">
        <f t="shared" si="3"/>
        <v>0</v>
      </c>
    </row>
    <row r="20" spans="1:29" ht="15" customHeight="1" x14ac:dyDescent="0.25">
      <c r="A20" s="411">
        <v>8</v>
      </c>
      <c r="B20" s="446"/>
      <c r="C20" s="192"/>
      <c r="D20" s="447"/>
      <c r="E20" s="397"/>
      <c r="F20" s="808" t="str">
        <f t="shared" si="7"/>
        <v/>
      </c>
      <c r="G20" s="174"/>
      <c r="H20" s="400"/>
      <c r="I20" s="400"/>
      <c r="J20" s="173">
        <v>260</v>
      </c>
      <c r="K20" s="202"/>
      <c r="L20" s="50"/>
      <c r="M20" s="50"/>
      <c r="N20" s="50"/>
      <c r="O20" s="188" t="str">
        <f t="shared" si="4"/>
        <v/>
      </c>
      <c r="P20" s="54" t="str">
        <f t="shared" si="5"/>
        <v/>
      </c>
      <c r="Q20" s="55"/>
      <c r="R20" s="55"/>
      <c r="S20" s="52" t="str">
        <f>IF(Q20="","",R20/Q20)</f>
        <v/>
      </c>
      <c r="T20" s="56" t="str">
        <f t="shared" si="6"/>
        <v/>
      </c>
      <c r="U20" s="47"/>
      <c r="V20" s="53"/>
      <c r="W20" s="45"/>
      <c r="X20" s="45"/>
      <c r="AC20" s="516">
        <f t="shared" si="3"/>
        <v>0</v>
      </c>
    </row>
    <row r="21" spans="1:29" ht="15" customHeight="1" x14ac:dyDescent="0.25">
      <c r="A21" s="411">
        <v>9</v>
      </c>
      <c r="B21" s="446"/>
      <c r="C21" s="192"/>
      <c r="D21" s="447"/>
      <c r="E21" s="397"/>
      <c r="F21" s="808" t="str">
        <f>IF(E21="Tužilac",1,IF(E21="Zamjenik glavnog tužioca",2,IF(E21="Šef odjela",3,IF(E21="Član VSTV-a",4,IF(E21="Šef odsjeka",5,"")))))</f>
        <v/>
      </c>
      <c r="G21" s="174"/>
      <c r="H21" s="400"/>
      <c r="I21" s="400"/>
      <c r="J21" s="173">
        <v>260</v>
      </c>
      <c r="K21" s="202"/>
      <c r="L21" s="50"/>
      <c r="M21" s="50"/>
      <c r="N21" s="50"/>
      <c r="O21" s="188" t="str">
        <f t="shared" si="4"/>
        <v/>
      </c>
      <c r="P21" s="54" t="str">
        <f t="shared" ref="P21:P77" si="8">IF(K21&gt;0,O21*(J21/(J21-K21)),O21)</f>
        <v/>
      </c>
      <c r="Q21" s="55"/>
      <c r="R21" s="55"/>
      <c r="S21" s="52" t="str">
        <f t="shared" ref="S21:S25" si="9">IF(Q21="","",R21/Q21)</f>
        <v/>
      </c>
      <c r="T21" s="56" t="str">
        <f t="shared" si="6"/>
        <v/>
      </c>
      <c r="U21" s="47"/>
      <c r="V21" s="53"/>
      <c r="W21" s="45"/>
      <c r="X21" s="45"/>
    </row>
    <row r="22" spans="1:29" ht="15" customHeight="1" x14ac:dyDescent="0.25">
      <c r="A22" s="411">
        <v>10</v>
      </c>
      <c r="B22" s="446"/>
      <c r="C22" s="192"/>
      <c r="D22" s="447"/>
      <c r="E22" s="397"/>
      <c r="F22" s="808" t="str">
        <f>IF(E22="Tužilac",1,IF(E22="Zamjenik glavnog tužioca",2,IF(E22="Šef odjela",3,IF(E22="Član VSTV-a",4,IF(E22="Šef odsjeka",5,"")))))</f>
        <v/>
      </c>
      <c r="G22" s="174"/>
      <c r="H22" s="400"/>
      <c r="I22" s="400"/>
      <c r="J22" s="173">
        <v>260</v>
      </c>
      <c r="K22" s="202"/>
      <c r="L22" s="50"/>
      <c r="M22" s="50"/>
      <c r="N22" s="50"/>
      <c r="O22" s="188" t="str">
        <f t="shared" si="4"/>
        <v/>
      </c>
      <c r="P22" s="54" t="str">
        <f t="shared" si="8"/>
        <v/>
      </c>
      <c r="Q22" s="55"/>
      <c r="R22" s="55"/>
      <c r="S22" s="52" t="str">
        <f t="shared" si="9"/>
        <v/>
      </c>
      <c r="T22" s="56" t="str">
        <f t="shared" si="6"/>
        <v/>
      </c>
      <c r="U22" s="47"/>
      <c r="V22" s="53"/>
      <c r="W22" s="45"/>
      <c r="X22" s="45"/>
    </row>
    <row r="23" spans="1:29" ht="15" customHeight="1" x14ac:dyDescent="0.25">
      <c r="A23" s="411">
        <v>11</v>
      </c>
      <c r="B23" s="446"/>
      <c r="C23" s="192"/>
      <c r="D23" s="447"/>
      <c r="E23" s="397"/>
      <c r="F23" s="808" t="str">
        <f t="shared" ref="F23:F26" si="10">IF(E23="Tužilac",1,IF(E23="Zamjenik glavnog tužioca",2,IF(E23="Šef odjela",3,IF(E23="Član VSTV-a",4,IF(E23="Šef odsjeka",5,"")))))</f>
        <v/>
      </c>
      <c r="G23" s="174"/>
      <c r="H23" s="400"/>
      <c r="I23" s="400"/>
      <c r="J23" s="173">
        <v>260</v>
      </c>
      <c r="K23" s="202"/>
      <c r="L23" s="50"/>
      <c r="M23" s="50"/>
      <c r="N23" s="50"/>
      <c r="O23" s="188" t="str">
        <f t="shared" si="4"/>
        <v/>
      </c>
      <c r="P23" s="54" t="str">
        <f t="shared" si="8"/>
        <v/>
      </c>
      <c r="Q23" s="55"/>
      <c r="R23" s="55"/>
      <c r="S23" s="52" t="str">
        <f t="shared" si="9"/>
        <v/>
      </c>
      <c r="T23" s="56" t="str">
        <f t="shared" si="6"/>
        <v/>
      </c>
      <c r="U23" s="47"/>
      <c r="V23" s="53"/>
      <c r="W23" s="45"/>
      <c r="X23" s="45"/>
    </row>
    <row r="24" spans="1:29" ht="15" customHeight="1" x14ac:dyDescent="0.25">
      <c r="A24" s="411">
        <v>12</v>
      </c>
      <c r="B24" s="446"/>
      <c r="C24" s="192"/>
      <c r="D24" s="447"/>
      <c r="E24" s="397"/>
      <c r="F24" s="808" t="str">
        <f t="shared" si="10"/>
        <v/>
      </c>
      <c r="G24" s="174"/>
      <c r="H24" s="400"/>
      <c r="I24" s="400"/>
      <c r="J24" s="173">
        <v>260</v>
      </c>
      <c r="K24" s="202"/>
      <c r="L24" s="50"/>
      <c r="M24" s="50"/>
      <c r="N24" s="50"/>
      <c r="O24" s="188" t="str">
        <f t="shared" si="4"/>
        <v/>
      </c>
      <c r="P24" s="54" t="str">
        <f t="shared" si="8"/>
        <v/>
      </c>
      <c r="Q24" s="55"/>
      <c r="R24" s="55"/>
      <c r="S24" s="52" t="str">
        <f t="shared" si="9"/>
        <v/>
      </c>
      <c r="T24" s="56" t="str">
        <f t="shared" si="6"/>
        <v/>
      </c>
      <c r="U24" s="47"/>
      <c r="V24" s="53"/>
      <c r="W24" s="45"/>
      <c r="X24" s="45"/>
    </row>
    <row r="25" spans="1:29" ht="15" customHeight="1" x14ac:dyDescent="0.25">
      <c r="A25" s="411">
        <v>13</v>
      </c>
      <c r="B25" s="446"/>
      <c r="C25" s="192"/>
      <c r="D25" s="447"/>
      <c r="E25" s="397"/>
      <c r="F25" s="808" t="str">
        <f t="shared" si="10"/>
        <v/>
      </c>
      <c r="G25" s="174"/>
      <c r="H25" s="400"/>
      <c r="I25" s="400"/>
      <c r="J25" s="173">
        <v>260</v>
      </c>
      <c r="K25" s="202"/>
      <c r="L25" s="50"/>
      <c r="M25" s="50"/>
      <c r="N25" s="50"/>
      <c r="O25" s="188" t="str">
        <f t="shared" si="4"/>
        <v/>
      </c>
      <c r="P25" s="54" t="str">
        <f t="shared" si="8"/>
        <v/>
      </c>
      <c r="Q25" s="55"/>
      <c r="R25" s="55"/>
      <c r="S25" s="52" t="str">
        <f t="shared" si="9"/>
        <v/>
      </c>
      <c r="T25" s="56" t="str">
        <f t="shared" si="6"/>
        <v/>
      </c>
      <c r="U25" s="47"/>
      <c r="V25" s="53"/>
      <c r="W25" s="45"/>
      <c r="X25" s="45"/>
    </row>
    <row r="26" spans="1:29" ht="15" customHeight="1" x14ac:dyDescent="0.25">
      <c r="A26" s="411">
        <v>14</v>
      </c>
      <c r="B26" s="446"/>
      <c r="C26" s="192"/>
      <c r="D26" s="447"/>
      <c r="E26" s="397"/>
      <c r="F26" s="808" t="str">
        <f t="shared" si="10"/>
        <v/>
      </c>
      <c r="G26" s="174"/>
      <c r="H26" s="400"/>
      <c r="I26" s="400"/>
      <c r="J26" s="173">
        <v>260</v>
      </c>
      <c r="K26" s="202"/>
      <c r="L26" s="50"/>
      <c r="M26" s="50"/>
      <c r="N26" s="50"/>
      <c r="O26" s="188" t="str">
        <f t="shared" si="4"/>
        <v/>
      </c>
      <c r="P26" s="54" t="str">
        <f t="shared" si="8"/>
        <v/>
      </c>
      <c r="Q26" s="55"/>
      <c r="R26" s="55"/>
      <c r="S26" s="52" t="str">
        <f>IF(Q26="","",R26/Q26)</f>
        <v/>
      </c>
      <c r="T26" s="56" t="str">
        <f t="shared" si="6"/>
        <v/>
      </c>
      <c r="U26" s="47"/>
      <c r="V26" s="53"/>
      <c r="W26" s="45"/>
      <c r="X26" s="45"/>
    </row>
    <row r="27" spans="1:29" ht="15" customHeight="1" x14ac:dyDescent="0.25">
      <c r="A27" s="411">
        <v>15</v>
      </c>
      <c r="B27" s="446"/>
      <c r="C27" s="192"/>
      <c r="D27" s="447"/>
      <c r="E27" s="397"/>
      <c r="F27" s="808" t="str">
        <f>IF(E27="Tužilac",1,IF(E27="Zamjenik glavnog tužioca",2,IF(E27="Šef odjela",3,IF(E27="Član VSTV-a",4,IF(E27="Šef odsjeka",5,"")))))</f>
        <v/>
      </c>
      <c r="G27" s="174"/>
      <c r="H27" s="400"/>
      <c r="I27" s="400"/>
      <c r="J27" s="173">
        <v>260</v>
      </c>
      <c r="K27" s="202"/>
      <c r="L27" s="50"/>
      <c r="M27" s="50"/>
      <c r="N27" s="50"/>
      <c r="O27" s="188" t="str">
        <f t="shared" si="4"/>
        <v/>
      </c>
      <c r="P27" s="54" t="str">
        <f t="shared" si="8"/>
        <v/>
      </c>
      <c r="Q27" s="55"/>
      <c r="R27" s="55"/>
      <c r="S27" s="52" t="str">
        <f t="shared" ref="S27:S87" si="11">IF(Q27="","",R27/Q27)</f>
        <v/>
      </c>
      <c r="T27" s="56" t="str">
        <f t="shared" si="6"/>
        <v/>
      </c>
      <c r="U27" s="47"/>
      <c r="V27" s="53"/>
      <c r="W27" s="45"/>
      <c r="X27" s="45"/>
    </row>
    <row r="28" spans="1:29" ht="15" customHeight="1" x14ac:dyDescent="0.25">
      <c r="A28" s="411">
        <v>16</v>
      </c>
      <c r="B28" s="48"/>
      <c r="C28" s="191"/>
      <c r="D28" s="49"/>
      <c r="E28" s="397"/>
      <c r="F28" s="808" t="str">
        <f t="shared" ref="F28:F87" si="12">IF(E28="Tužilac",1,IF(E28="Zamjenik glavnog tužioca",2,IF(E28="Šef odjela",3,IF(E28="Član VSTV-a",4,IF(E28="Šef odsjeka",5,"")))))</f>
        <v/>
      </c>
      <c r="G28" s="174"/>
      <c r="H28" s="293"/>
      <c r="I28" s="293"/>
      <c r="J28" s="173">
        <v>260</v>
      </c>
      <c r="K28" s="202"/>
      <c r="L28" s="50"/>
      <c r="M28" s="50"/>
      <c r="N28" s="50"/>
      <c r="O28" s="188" t="str">
        <f t="shared" si="4"/>
        <v/>
      </c>
      <c r="P28" s="54" t="str">
        <f t="shared" si="8"/>
        <v/>
      </c>
      <c r="Q28" s="55"/>
      <c r="R28" s="55"/>
      <c r="S28" s="52" t="str">
        <f t="shared" si="11"/>
        <v/>
      </c>
      <c r="T28" s="56" t="str">
        <f t="shared" si="6"/>
        <v/>
      </c>
      <c r="U28" s="47"/>
      <c r="V28" s="53"/>
      <c r="W28" s="45"/>
      <c r="X28" s="45"/>
    </row>
    <row r="29" spans="1:29" ht="15" customHeight="1" x14ac:dyDescent="0.25">
      <c r="A29" s="411">
        <v>17</v>
      </c>
      <c r="B29" s="48"/>
      <c r="C29" s="191"/>
      <c r="D29" s="49"/>
      <c r="E29" s="397"/>
      <c r="F29" s="808" t="str">
        <f t="shared" si="12"/>
        <v/>
      </c>
      <c r="G29" s="174"/>
      <c r="H29" s="293"/>
      <c r="I29" s="293"/>
      <c r="J29" s="173">
        <v>260</v>
      </c>
      <c r="K29" s="202"/>
      <c r="L29" s="50"/>
      <c r="M29" s="50"/>
      <c r="N29" s="50"/>
      <c r="O29" s="188" t="str">
        <f t="shared" si="4"/>
        <v/>
      </c>
      <c r="P29" s="54" t="str">
        <f t="shared" si="8"/>
        <v/>
      </c>
      <c r="Q29" s="55"/>
      <c r="R29" s="55"/>
      <c r="S29" s="52" t="str">
        <f t="shared" si="11"/>
        <v/>
      </c>
      <c r="T29" s="56" t="str">
        <f t="shared" si="6"/>
        <v/>
      </c>
      <c r="U29" s="47"/>
      <c r="V29" s="53"/>
      <c r="W29" s="45"/>
      <c r="X29" s="45"/>
    </row>
    <row r="30" spans="1:29" ht="15" customHeight="1" x14ac:dyDescent="0.25">
      <c r="A30" s="411">
        <v>18</v>
      </c>
      <c r="B30" s="48"/>
      <c r="C30" s="191"/>
      <c r="D30" s="49"/>
      <c r="E30" s="397"/>
      <c r="F30" s="808" t="str">
        <f t="shared" si="12"/>
        <v/>
      </c>
      <c r="G30" s="174"/>
      <c r="H30" s="293"/>
      <c r="I30" s="293"/>
      <c r="J30" s="173">
        <v>260</v>
      </c>
      <c r="K30" s="202"/>
      <c r="L30" s="50"/>
      <c r="M30" s="50"/>
      <c r="N30" s="50"/>
      <c r="O30" s="188" t="str">
        <f t="shared" si="4"/>
        <v/>
      </c>
      <c r="P30" s="54" t="str">
        <f t="shared" si="8"/>
        <v/>
      </c>
      <c r="Q30" s="55"/>
      <c r="R30" s="55"/>
      <c r="S30" s="52" t="str">
        <f t="shared" si="11"/>
        <v/>
      </c>
      <c r="T30" s="56" t="str">
        <f t="shared" si="6"/>
        <v/>
      </c>
      <c r="U30" s="47"/>
      <c r="V30" s="53"/>
      <c r="W30" s="45"/>
      <c r="X30" s="45"/>
    </row>
    <row r="31" spans="1:29" ht="15" customHeight="1" x14ac:dyDescent="0.25">
      <c r="A31" s="411">
        <v>19</v>
      </c>
      <c r="B31" s="48"/>
      <c r="C31" s="191"/>
      <c r="D31" s="49"/>
      <c r="E31" s="397"/>
      <c r="F31" s="808" t="str">
        <f t="shared" si="12"/>
        <v/>
      </c>
      <c r="G31" s="174"/>
      <c r="H31" s="293"/>
      <c r="I31" s="293"/>
      <c r="J31" s="173">
        <v>260</v>
      </c>
      <c r="K31" s="202"/>
      <c r="L31" s="50"/>
      <c r="M31" s="50"/>
      <c r="N31" s="50"/>
      <c r="O31" s="188" t="str">
        <f t="shared" si="4"/>
        <v/>
      </c>
      <c r="P31" s="54" t="str">
        <f t="shared" si="8"/>
        <v/>
      </c>
      <c r="Q31" s="55"/>
      <c r="R31" s="55"/>
      <c r="S31" s="52" t="str">
        <f t="shared" si="11"/>
        <v/>
      </c>
      <c r="T31" s="56" t="str">
        <f t="shared" si="6"/>
        <v/>
      </c>
      <c r="U31" s="47"/>
      <c r="V31" s="53"/>
      <c r="W31" s="45"/>
      <c r="X31" s="45"/>
    </row>
    <row r="32" spans="1:29" ht="15" customHeight="1" x14ac:dyDescent="0.25">
      <c r="A32" s="411">
        <v>20</v>
      </c>
      <c r="B32" s="48"/>
      <c r="C32" s="191"/>
      <c r="D32" s="49"/>
      <c r="E32" s="397"/>
      <c r="F32" s="808" t="str">
        <f t="shared" si="12"/>
        <v/>
      </c>
      <c r="G32" s="174"/>
      <c r="H32" s="293"/>
      <c r="I32" s="293"/>
      <c r="J32" s="173">
        <v>260</v>
      </c>
      <c r="K32" s="202"/>
      <c r="L32" s="50"/>
      <c r="M32" s="50"/>
      <c r="N32" s="50"/>
      <c r="O32" s="188" t="str">
        <f t="shared" si="4"/>
        <v/>
      </c>
      <c r="P32" s="54" t="str">
        <f t="shared" si="8"/>
        <v/>
      </c>
      <c r="Q32" s="55"/>
      <c r="R32" s="55"/>
      <c r="S32" s="52" t="str">
        <f t="shared" si="11"/>
        <v/>
      </c>
      <c r="T32" s="56" t="str">
        <f t="shared" si="6"/>
        <v/>
      </c>
      <c r="U32" s="47"/>
      <c r="V32" s="53"/>
      <c r="W32" s="45"/>
      <c r="X32" s="45"/>
    </row>
    <row r="33" spans="1:24" ht="15" customHeight="1" x14ac:dyDescent="0.25">
      <c r="A33" s="411">
        <v>21</v>
      </c>
      <c r="B33" s="48"/>
      <c r="C33" s="191"/>
      <c r="D33" s="49"/>
      <c r="E33" s="397"/>
      <c r="F33" s="808" t="str">
        <f t="shared" si="12"/>
        <v/>
      </c>
      <c r="G33" s="174"/>
      <c r="H33" s="293"/>
      <c r="I33" s="293"/>
      <c r="J33" s="173">
        <v>260</v>
      </c>
      <c r="K33" s="202"/>
      <c r="L33" s="50"/>
      <c r="M33" s="50"/>
      <c r="N33" s="50"/>
      <c r="O33" s="188" t="str">
        <f t="shared" si="4"/>
        <v/>
      </c>
      <c r="P33" s="54" t="str">
        <f t="shared" si="8"/>
        <v/>
      </c>
      <c r="Q33" s="55"/>
      <c r="R33" s="55"/>
      <c r="S33" s="52" t="str">
        <f t="shared" si="11"/>
        <v/>
      </c>
      <c r="T33" s="56" t="str">
        <f t="shared" si="6"/>
        <v/>
      </c>
      <c r="U33" s="47"/>
      <c r="V33" s="53"/>
      <c r="W33" s="45"/>
      <c r="X33" s="45"/>
    </row>
    <row r="34" spans="1:24" ht="15" customHeight="1" x14ac:dyDescent="0.25">
      <c r="A34" s="411">
        <v>22</v>
      </c>
      <c r="B34" s="48"/>
      <c r="C34" s="191"/>
      <c r="D34" s="49"/>
      <c r="E34" s="397"/>
      <c r="F34" s="808" t="str">
        <f t="shared" si="12"/>
        <v/>
      </c>
      <c r="G34" s="174"/>
      <c r="H34" s="293"/>
      <c r="I34" s="293"/>
      <c r="J34" s="173">
        <v>260</v>
      </c>
      <c r="K34" s="202"/>
      <c r="L34" s="50"/>
      <c r="M34" s="50"/>
      <c r="N34" s="50"/>
      <c r="O34" s="188" t="str">
        <f t="shared" si="4"/>
        <v/>
      </c>
      <c r="P34" s="54" t="str">
        <f t="shared" si="8"/>
        <v/>
      </c>
      <c r="Q34" s="55"/>
      <c r="R34" s="55"/>
      <c r="S34" s="52" t="str">
        <f t="shared" si="11"/>
        <v/>
      </c>
      <c r="T34" s="56" t="str">
        <f t="shared" si="6"/>
        <v/>
      </c>
      <c r="U34" s="47"/>
      <c r="V34" s="53"/>
      <c r="W34" s="45"/>
      <c r="X34" s="45"/>
    </row>
    <row r="35" spans="1:24" ht="15" customHeight="1" x14ac:dyDescent="0.25">
      <c r="A35" s="411">
        <v>23</v>
      </c>
      <c r="B35" s="48"/>
      <c r="C35" s="191"/>
      <c r="D35" s="49"/>
      <c r="E35" s="397"/>
      <c r="F35" s="808" t="str">
        <f t="shared" si="12"/>
        <v/>
      </c>
      <c r="G35" s="174"/>
      <c r="H35" s="293"/>
      <c r="I35" s="293"/>
      <c r="J35" s="173">
        <v>260</v>
      </c>
      <c r="K35" s="202"/>
      <c r="L35" s="50"/>
      <c r="M35" s="50"/>
      <c r="N35" s="50"/>
      <c r="O35" s="188" t="str">
        <f t="shared" si="4"/>
        <v/>
      </c>
      <c r="P35" s="54" t="str">
        <f t="shared" si="8"/>
        <v/>
      </c>
      <c r="Q35" s="55"/>
      <c r="R35" s="55"/>
      <c r="S35" s="52" t="str">
        <f t="shared" si="11"/>
        <v/>
      </c>
      <c r="T35" s="56" t="str">
        <f t="shared" si="6"/>
        <v/>
      </c>
      <c r="U35" s="47"/>
      <c r="V35" s="53"/>
      <c r="W35" s="45"/>
      <c r="X35" s="45"/>
    </row>
    <row r="36" spans="1:24" ht="15" customHeight="1" x14ac:dyDescent="0.25">
      <c r="A36" s="411">
        <v>24</v>
      </c>
      <c r="B36" s="48"/>
      <c r="C36" s="191"/>
      <c r="D36" s="49"/>
      <c r="E36" s="397"/>
      <c r="F36" s="808" t="str">
        <f t="shared" si="12"/>
        <v/>
      </c>
      <c r="G36" s="174"/>
      <c r="H36" s="293"/>
      <c r="I36" s="293"/>
      <c r="J36" s="173">
        <v>260</v>
      </c>
      <c r="K36" s="202"/>
      <c r="L36" s="50"/>
      <c r="M36" s="50"/>
      <c r="N36" s="50"/>
      <c r="O36" s="188" t="str">
        <f t="shared" si="4"/>
        <v/>
      </c>
      <c r="P36" s="54" t="str">
        <f t="shared" si="8"/>
        <v/>
      </c>
      <c r="Q36" s="55"/>
      <c r="R36" s="55"/>
      <c r="S36" s="52" t="str">
        <f t="shared" si="11"/>
        <v/>
      </c>
      <c r="T36" s="56" t="str">
        <f t="shared" si="6"/>
        <v/>
      </c>
      <c r="U36" s="47"/>
      <c r="V36" s="53"/>
      <c r="W36" s="45"/>
      <c r="X36" s="45"/>
    </row>
    <row r="37" spans="1:24" ht="15" customHeight="1" x14ac:dyDescent="0.25">
      <c r="A37" s="411">
        <v>25</v>
      </c>
      <c r="B37" s="48"/>
      <c r="C37" s="191"/>
      <c r="D37" s="49"/>
      <c r="E37" s="397"/>
      <c r="F37" s="808" t="str">
        <f t="shared" si="12"/>
        <v/>
      </c>
      <c r="G37" s="174"/>
      <c r="H37" s="293"/>
      <c r="I37" s="293"/>
      <c r="J37" s="173">
        <v>260</v>
      </c>
      <c r="K37" s="202"/>
      <c r="L37" s="50"/>
      <c r="M37" s="50"/>
      <c r="N37" s="50"/>
      <c r="O37" s="188" t="str">
        <f t="shared" si="4"/>
        <v/>
      </c>
      <c r="P37" s="54" t="str">
        <f t="shared" si="8"/>
        <v/>
      </c>
      <c r="Q37" s="55"/>
      <c r="R37" s="55"/>
      <c r="S37" s="52" t="str">
        <f t="shared" si="11"/>
        <v/>
      </c>
      <c r="T37" s="56" t="str">
        <f t="shared" si="6"/>
        <v/>
      </c>
      <c r="U37" s="47"/>
      <c r="V37" s="53"/>
      <c r="W37" s="45"/>
      <c r="X37" s="45"/>
    </row>
    <row r="38" spans="1:24" ht="15" customHeight="1" x14ac:dyDescent="0.25">
      <c r="A38" s="411">
        <v>26</v>
      </c>
      <c r="B38" s="48"/>
      <c r="C38" s="191"/>
      <c r="D38" s="49"/>
      <c r="E38" s="397"/>
      <c r="F38" s="808" t="str">
        <f t="shared" si="12"/>
        <v/>
      </c>
      <c r="G38" s="174"/>
      <c r="H38" s="293"/>
      <c r="I38" s="293"/>
      <c r="J38" s="173">
        <v>260</v>
      </c>
      <c r="K38" s="202"/>
      <c r="L38" s="50"/>
      <c r="M38" s="50"/>
      <c r="N38" s="50"/>
      <c r="O38" s="188" t="str">
        <f t="shared" si="4"/>
        <v/>
      </c>
      <c r="P38" s="54" t="str">
        <f t="shared" si="8"/>
        <v/>
      </c>
      <c r="Q38" s="55"/>
      <c r="R38" s="55"/>
      <c r="S38" s="52" t="str">
        <f t="shared" ref="S38:S40" si="13">IF(Q38="","",R38/Q38)</f>
        <v/>
      </c>
      <c r="T38" s="56" t="str">
        <f t="shared" si="6"/>
        <v/>
      </c>
      <c r="U38" s="47"/>
      <c r="V38" s="53"/>
      <c r="W38" s="45"/>
      <c r="X38" s="45"/>
    </row>
    <row r="39" spans="1:24" ht="15" customHeight="1" x14ac:dyDescent="0.25">
      <c r="A39" s="411">
        <v>27</v>
      </c>
      <c r="B39" s="48"/>
      <c r="C39" s="191"/>
      <c r="D39" s="49"/>
      <c r="E39" s="397"/>
      <c r="F39" s="808" t="str">
        <f t="shared" si="12"/>
        <v/>
      </c>
      <c r="G39" s="174"/>
      <c r="H39" s="293"/>
      <c r="I39" s="293"/>
      <c r="J39" s="173">
        <v>260</v>
      </c>
      <c r="K39" s="202"/>
      <c r="L39" s="50"/>
      <c r="M39" s="50"/>
      <c r="N39" s="50"/>
      <c r="O39" s="188" t="str">
        <f t="shared" si="4"/>
        <v/>
      </c>
      <c r="P39" s="54" t="str">
        <f t="shared" si="8"/>
        <v/>
      </c>
      <c r="Q39" s="55"/>
      <c r="R39" s="55"/>
      <c r="S39" s="52" t="str">
        <f t="shared" si="13"/>
        <v/>
      </c>
      <c r="T39" s="56" t="str">
        <f t="shared" si="6"/>
        <v/>
      </c>
      <c r="U39" s="47"/>
      <c r="V39" s="53"/>
      <c r="W39" s="45"/>
      <c r="X39" s="45"/>
    </row>
    <row r="40" spans="1:24" ht="15" customHeight="1" x14ac:dyDescent="0.25">
      <c r="A40" s="411">
        <v>28</v>
      </c>
      <c r="B40" s="48"/>
      <c r="C40" s="191"/>
      <c r="D40" s="49"/>
      <c r="E40" s="397"/>
      <c r="F40" s="808" t="str">
        <f t="shared" si="12"/>
        <v/>
      </c>
      <c r="G40" s="174"/>
      <c r="H40" s="293"/>
      <c r="I40" s="293"/>
      <c r="J40" s="173">
        <v>260</v>
      </c>
      <c r="K40" s="202"/>
      <c r="L40" s="50"/>
      <c r="M40" s="50"/>
      <c r="N40" s="50"/>
      <c r="O40" s="188" t="str">
        <f t="shared" si="4"/>
        <v/>
      </c>
      <c r="P40" s="54" t="str">
        <f t="shared" si="8"/>
        <v/>
      </c>
      <c r="Q40" s="55"/>
      <c r="R40" s="55"/>
      <c r="S40" s="52" t="str">
        <f t="shared" si="13"/>
        <v/>
      </c>
      <c r="T40" s="56" t="str">
        <f t="shared" si="6"/>
        <v/>
      </c>
      <c r="U40" s="47"/>
      <c r="V40" s="53"/>
      <c r="W40" s="45"/>
      <c r="X40" s="45"/>
    </row>
    <row r="41" spans="1:24" ht="15" customHeight="1" x14ac:dyDescent="0.25">
      <c r="A41" s="411">
        <v>29</v>
      </c>
      <c r="B41" s="48"/>
      <c r="C41" s="191"/>
      <c r="D41" s="49"/>
      <c r="E41" s="397"/>
      <c r="F41" s="808" t="str">
        <f t="shared" si="12"/>
        <v/>
      </c>
      <c r="G41" s="174"/>
      <c r="H41" s="293"/>
      <c r="I41" s="293"/>
      <c r="J41" s="173">
        <v>260</v>
      </c>
      <c r="K41" s="202"/>
      <c r="L41" s="50"/>
      <c r="M41" s="50"/>
      <c r="N41" s="50"/>
      <c r="O41" s="188" t="str">
        <f t="shared" si="4"/>
        <v/>
      </c>
      <c r="P41" s="54" t="str">
        <f t="shared" si="8"/>
        <v/>
      </c>
      <c r="Q41" s="55"/>
      <c r="R41" s="55"/>
      <c r="S41" s="52" t="str">
        <f>IF(Q41="","",R41/Q41)</f>
        <v/>
      </c>
      <c r="T41" s="56" t="str">
        <f t="shared" si="6"/>
        <v/>
      </c>
      <c r="U41" s="47"/>
      <c r="V41" s="53"/>
      <c r="W41" s="45"/>
      <c r="X41" s="45"/>
    </row>
    <row r="42" spans="1:24" ht="15" customHeight="1" x14ac:dyDescent="0.25">
      <c r="A42" s="411">
        <v>30</v>
      </c>
      <c r="B42" s="48"/>
      <c r="C42" s="191"/>
      <c r="D42" s="49"/>
      <c r="E42" s="397"/>
      <c r="F42" s="808" t="str">
        <f t="shared" si="12"/>
        <v/>
      </c>
      <c r="G42" s="174"/>
      <c r="H42" s="293"/>
      <c r="I42" s="293"/>
      <c r="J42" s="173">
        <v>260</v>
      </c>
      <c r="K42" s="202"/>
      <c r="L42" s="50"/>
      <c r="M42" s="50"/>
      <c r="N42" s="50"/>
      <c r="O42" s="188" t="str">
        <f t="shared" si="4"/>
        <v/>
      </c>
      <c r="P42" s="54" t="str">
        <f t="shared" si="8"/>
        <v/>
      </c>
      <c r="Q42" s="55"/>
      <c r="R42" s="55"/>
      <c r="S42" s="52" t="str">
        <f t="shared" ref="S42:S52" si="14">IF(Q42="","",R42/Q42)</f>
        <v/>
      </c>
      <c r="T42" s="56" t="str">
        <f t="shared" si="6"/>
        <v/>
      </c>
      <c r="U42" s="47"/>
      <c r="V42" s="53"/>
      <c r="W42" s="45"/>
      <c r="X42" s="45"/>
    </row>
    <row r="43" spans="1:24" ht="15" customHeight="1" x14ac:dyDescent="0.25">
      <c r="A43" s="411">
        <v>31</v>
      </c>
      <c r="B43" s="48"/>
      <c r="C43" s="191"/>
      <c r="D43" s="49"/>
      <c r="E43" s="397"/>
      <c r="F43" s="808" t="str">
        <f t="shared" si="12"/>
        <v/>
      </c>
      <c r="G43" s="174"/>
      <c r="H43" s="293"/>
      <c r="I43" s="293"/>
      <c r="J43" s="173">
        <v>260</v>
      </c>
      <c r="K43" s="202"/>
      <c r="L43" s="50"/>
      <c r="M43" s="50"/>
      <c r="N43" s="50"/>
      <c r="O43" s="188" t="str">
        <f t="shared" si="4"/>
        <v/>
      </c>
      <c r="P43" s="54" t="str">
        <f t="shared" si="8"/>
        <v/>
      </c>
      <c r="Q43" s="55"/>
      <c r="R43" s="55"/>
      <c r="S43" s="52" t="str">
        <f t="shared" si="14"/>
        <v/>
      </c>
      <c r="T43" s="56" t="str">
        <f t="shared" si="6"/>
        <v/>
      </c>
      <c r="U43" s="47"/>
      <c r="V43" s="53"/>
      <c r="W43" s="45"/>
      <c r="X43" s="45"/>
    </row>
    <row r="44" spans="1:24" ht="15" customHeight="1" x14ac:dyDescent="0.25">
      <c r="A44" s="411">
        <v>32</v>
      </c>
      <c r="B44" s="48"/>
      <c r="C44" s="191"/>
      <c r="D44" s="49"/>
      <c r="E44" s="397"/>
      <c r="F44" s="808" t="str">
        <f t="shared" si="12"/>
        <v/>
      </c>
      <c r="G44" s="174"/>
      <c r="H44" s="293"/>
      <c r="I44" s="293"/>
      <c r="J44" s="173">
        <v>260</v>
      </c>
      <c r="K44" s="202"/>
      <c r="L44" s="50"/>
      <c r="M44" s="50"/>
      <c r="N44" s="50"/>
      <c r="O44" s="188" t="str">
        <f t="shared" si="4"/>
        <v/>
      </c>
      <c r="P44" s="54" t="str">
        <f t="shared" si="8"/>
        <v/>
      </c>
      <c r="Q44" s="55"/>
      <c r="R44" s="55"/>
      <c r="S44" s="52" t="str">
        <f t="shared" si="14"/>
        <v/>
      </c>
      <c r="T44" s="56" t="str">
        <f t="shared" si="6"/>
        <v/>
      </c>
      <c r="U44" s="47"/>
      <c r="V44" s="53"/>
      <c r="W44" s="45"/>
      <c r="X44" s="45"/>
    </row>
    <row r="45" spans="1:24" ht="15" customHeight="1" x14ac:dyDescent="0.25">
      <c r="A45" s="411">
        <v>33</v>
      </c>
      <c r="B45" s="48"/>
      <c r="C45" s="191"/>
      <c r="D45" s="49"/>
      <c r="E45" s="397"/>
      <c r="F45" s="808" t="str">
        <f t="shared" si="12"/>
        <v/>
      </c>
      <c r="G45" s="174"/>
      <c r="H45" s="293"/>
      <c r="I45" s="293"/>
      <c r="J45" s="173">
        <v>260</v>
      </c>
      <c r="K45" s="202"/>
      <c r="L45" s="50"/>
      <c r="M45" s="50"/>
      <c r="N45" s="50"/>
      <c r="O45" s="188" t="str">
        <f t="shared" si="4"/>
        <v/>
      </c>
      <c r="P45" s="54" t="str">
        <f t="shared" si="8"/>
        <v/>
      </c>
      <c r="Q45" s="55"/>
      <c r="R45" s="55"/>
      <c r="S45" s="52" t="str">
        <f t="shared" si="14"/>
        <v/>
      </c>
      <c r="T45" s="56" t="str">
        <f t="shared" si="6"/>
        <v/>
      </c>
      <c r="U45" s="47"/>
      <c r="V45" s="53"/>
      <c r="W45" s="45"/>
      <c r="X45" s="45"/>
    </row>
    <row r="46" spans="1:24" ht="15" customHeight="1" x14ac:dyDescent="0.25">
      <c r="A46" s="411">
        <v>34</v>
      </c>
      <c r="B46" s="48"/>
      <c r="C46" s="191"/>
      <c r="D46" s="49"/>
      <c r="E46" s="397"/>
      <c r="F46" s="808" t="str">
        <f t="shared" si="12"/>
        <v/>
      </c>
      <c r="G46" s="174"/>
      <c r="H46" s="293"/>
      <c r="I46" s="293"/>
      <c r="J46" s="173">
        <v>260</v>
      </c>
      <c r="K46" s="202"/>
      <c r="L46" s="50"/>
      <c r="M46" s="50"/>
      <c r="N46" s="50"/>
      <c r="O46" s="188" t="str">
        <f t="shared" si="4"/>
        <v/>
      </c>
      <c r="P46" s="54" t="str">
        <f t="shared" si="8"/>
        <v/>
      </c>
      <c r="Q46" s="55"/>
      <c r="R46" s="55"/>
      <c r="S46" s="52" t="str">
        <f t="shared" si="14"/>
        <v/>
      </c>
      <c r="T46" s="56" t="str">
        <f t="shared" si="6"/>
        <v/>
      </c>
      <c r="U46" s="47"/>
      <c r="V46" s="53"/>
      <c r="W46" s="45"/>
      <c r="X46" s="45"/>
    </row>
    <row r="47" spans="1:24" ht="15" customHeight="1" x14ac:dyDescent="0.25">
      <c r="A47" s="411">
        <v>35</v>
      </c>
      <c r="B47" s="48"/>
      <c r="C47" s="191"/>
      <c r="D47" s="49"/>
      <c r="E47" s="397"/>
      <c r="F47" s="808" t="str">
        <f t="shared" si="12"/>
        <v/>
      </c>
      <c r="G47" s="174"/>
      <c r="H47" s="293"/>
      <c r="I47" s="293"/>
      <c r="J47" s="173">
        <v>260</v>
      </c>
      <c r="K47" s="202"/>
      <c r="L47" s="50"/>
      <c r="M47" s="50"/>
      <c r="N47" s="50"/>
      <c r="O47" s="188" t="str">
        <f t="shared" si="4"/>
        <v/>
      </c>
      <c r="P47" s="54" t="str">
        <f t="shared" si="8"/>
        <v/>
      </c>
      <c r="Q47" s="55"/>
      <c r="R47" s="55"/>
      <c r="S47" s="52" t="str">
        <f t="shared" si="14"/>
        <v/>
      </c>
      <c r="T47" s="56" t="str">
        <f t="shared" si="6"/>
        <v/>
      </c>
      <c r="U47" s="47"/>
      <c r="V47" s="53"/>
      <c r="W47" s="45"/>
      <c r="X47" s="45"/>
    </row>
    <row r="48" spans="1:24" ht="15" customHeight="1" x14ac:dyDescent="0.25">
      <c r="A48" s="411">
        <v>36</v>
      </c>
      <c r="B48" s="48"/>
      <c r="C48" s="191"/>
      <c r="D48" s="49"/>
      <c r="E48" s="397"/>
      <c r="F48" s="808" t="str">
        <f t="shared" si="12"/>
        <v/>
      </c>
      <c r="G48" s="174"/>
      <c r="H48" s="293"/>
      <c r="I48" s="293"/>
      <c r="J48" s="173">
        <v>260</v>
      </c>
      <c r="K48" s="202"/>
      <c r="L48" s="50"/>
      <c r="M48" s="50"/>
      <c r="N48" s="50"/>
      <c r="O48" s="188" t="str">
        <f t="shared" si="4"/>
        <v/>
      </c>
      <c r="P48" s="54" t="str">
        <f t="shared" si="8"/>
        <v/>
      </c>
      <c r="Q48" s="55"/>
      <c r="R48" s="55"/>
      <c r="S48" s="52" t="str">
        <f t="shared" si="14"/>
        <v/>
      </c>
      <c r="T48" s="56" t="str">
        <f t="shared" si="6"/>
        <v/>
      </c>
      <c r="U48" s="47"/>
      <c r="V48" s="53"/>
      <c r="W48" s="45"/>
      <c r="X48" s="45"/>
    </row>
    <row r="49" spans="1:24" ht="15" customHeight="1" x14ac:dyDescent="0.25">
      <c r="A49" s="411">
        <v>37</v>
      </c>
      <c r="B49" s="48"/>
      <c r="C49" s="191"/>
      <c r="D49" s="49"/>
      <c r="E49" s="397"/>
      <c r="F49" s="808" t="str">
        <f t="shared" si="12"/>
        <v/>
      </c>
      <c r="G49" s="174"/>
      <c r="H49" s="293"/>
      <c r="I49" s="293"/>
      <c r="J49" s="173">
        <v>260</v>
      </c>
      <c r="K49" s="202"/>
      <c r="L49" s="50"/>
      <c r="M49" s="50"/>
      <c r="N49" s="50"/>
      <c r="O49" s="188" t="str">
        <f t="shared" si="4"/>
        <v/>
      </c>
      <c r="P49" s="54" t="str">
        <f t="shared" si="8"/>
        <v/>
      </c>
      <c r="Q49" s="55"/>
      <c r="R49" s="55"/>
      <c r="S49" s="52" t="str">
        <f t="shared" si="14"/>
        <v/>
      </c>
      <c r="T49" s="56" t="str">
        <f t="shared" si="6"/>
        <v/>
      </c>
      <c r="U49" s="47"/>
      <c r="V49" s="53"/>
      <c r="W49" s="45"/>
      <c r="X49" s="45"/>
    </row>
    <row r="50" spans="1:24" ht="15" customHeight="1" x14ac:dyDescent="0.25">
      <c r="A50" s="411">
        <v>38</v>
      </c>
      <c r="B50" s="48"/>
      <c r="C50" s="191"/>
      <c r="D50" s="49"/>
      <c r="E50" s="397"/>
      <c r="F50" s="808" t="str">
        <f t="shared" si="12"/>
        <v/>
      </c>
      <c r="G50" s="174"/>
      <c r="H50" s="293"/>
      <c r="I50" s="293"/>
      <c r="J50" s="173">
        <v>260</v>
      </c>
      <c r="K50" s="202"/>
      <c r="L50" s="50"/>
      <c r="M50" s="50"/>
      <c r="N50" s="50"/>
      <c r="O50" s="188" t="str">
        <f t="shared" si="4"/>
        <v/>
      </c>
      <c r="P50" s="54" t="str">
        <f t="shared" si="8"/>
        <v/>
      </c>
      <c r="Q50" s="55"/>
      <c r="R50" s="55"/>
      <c r="S50" s="52" t="str">
        <f t="shared" si="14"/>
        <v/>
      </c>
      <c r="T50" s="56" t="str">
        <f t="shared" si="6"/>
        <v/>
      </c>
      <c r="U50" s="47"/>
      <c r="V50" s="53"/>
      <c r="W50" s="45"/>
      <c r="X50" s="45"/>
    </row>
    <row r="51" spans="1:24" ht="15" customHeight="1" x14ac:dyDescent="0.25">
      <c r="A51" s="411">
        <v>39</v>
      </c>
      <c r="B51" s="48"/>
      <c r="C51" s="191"/>
      <c r="D51" s="49"/>
      <c r="E51" s="397"/>
      <c r="F51" s="808" t="str">
        <f t="shared" si="12"/>
        <v/>
      </c>
      <c r="G51" s="174"/>
      <c r="H51" s="293"/>
      <c r="I51" s="293"/>
      <c r="J51" s="173">
        <v>260</v>
      </c>
      <c r="K51" s="202"/>
      <c r="L51" s="50"/>
      <c r="M51" s="50"/>
      <c r="N51" s="50"/>
      <c r="O51" s="188" t="str">
        <f t="shared" si="4"/>
        <v/>
      </c>
      <c r="P51" s="54" t="str">
        <f t="shared" si="8"/>
        <v/>
      </c>
      <c r="Q51" s="55"/>
      <c r="R51" s="55"/>
      <c r="S51" s="52" t="str">
        <f t="shared" si="14"/>
        <v/>
      </c>
      <c r="T51" s="56" t="str">
        <f t="shared" si="6"/>
        <v/>
      </c>
      <c r="U51" s="47"/>
      <c r="V51" s="53"/>
      <c r="W51" s="45"/>
      <c r="X51" s="45"/>
    </row>
    <row r="52" spans="1:24" ht="15" customHeight="1" x14ac:dyDescent="0.25">
      <c r="A52" s="411">
        <v>40</v>
      </c>
      <c r="B52" s="48"/>
      <c r="C52" s="191"/>
      <c r="D52" s="49"/>
      <c r="E52" s="397"/>
      <c r="F52" s="808" t="str">
        <f t="shared" si="12"/>
        <v/>
      </c>
      <c r="G52" s="174"/>
      <c r="H52" s="293"/>
      <c r="I52" s="293"/>
      <c r="J52" s="173">
        <v>260</v>
      </c>
      <c r="K52" s="202"/>
      <c r="L52" s="50"/>
      <c r="M52" s="50"/>
      <c r="N52" s="50"/>
      <c r="O52" s="188" t="str">
        <f t="shared" si="4"/>
        <v/>
      </c>
      <c r="P52" s="54" t="str">
        <f t="shared" si="8"/>
        <v/>
      </c>
      <c r="Q52" s="55"/>
      <c r="R52" s="55"/>
      <c r="S52" s="52" t="str">
        <f t="shared" si="14"/>
        <v/>
      </c>
      <c r="T52" s="56" t="str">
        <f t="shared" si="6"/>
        <v/>
      </c>
      <c r="U52" s="47"/>
      <c r="V52" s="53"/>
      <c r="W52" s="45"/>
      <c r="X52" s="45"/>
    </row>
    <row r="53" spans="1:24" ht="15" customHeight="1" x14ac:dyDescent="0.25">
      <c r="A53" s="411">
        <v>41</v>
      </c>
      <c r="B53" s="48"/>
      <c r="C53" s="191"/>
      <c r="D53" s="49"/>
      <c r="E53" s="397"/>
      <c r="F53" s="808" t="str">
        <f t="shared" si="12"/>
        <v/>
      </c>
      <c r="G53" s="174"/>
      <c r="H53" s="293"/>
      <c r="I53" s="293"/>
      <c r="J53" s="173">
        <v>260</v>
      </c>
      <c r="K53" s="202"/>
      <c r="L53" s="50"/>
      <c r="M53" s="50"/>
      <c r="N53" s="50"/>
      <c r="O53" s="188" t="str">
        <f t="shared" si="4"/>
        <v/>
      </c>
      <c r="P53" s="54" t="str">
        <f t="shared" ref="P53:P72" si="15">IF(K53&gt;0,O53*(J53/(J53-K53)),O53)</f>
        <v/>
      </c>
      <c r="Q53" s="55"/>
      <c r="R53" s="55"/>
      <c r="S53" s="52" t="str">
        <f t="shared" si="11"/>
        <v/>
      </c>
      <c r="T53" s="56" t="str">
        <f t="shared" si="6"/>
        <v/>
      </c>
      <c r="U53" s="47"/>
      <c r="V53" s="53"/>
      <c r="W53" s="45"/>
      <c r="X53" s="45"/>
    </row>
    <row r="54" spans="1:24" ht="15" customHeight="1" x14ac:dyDescent="0.25">
      <c r="A54" s="411">
        <v>42</v>
      </c>
      <c r="B54" s="48"/>
      <c r="C54" s="191"/>
      <c r="D54" s="49"/>
      <c r="E54" s="397"/>
      <c r="F54" s="808" t="str">
        <f t="shared" si="12"/>
        <v/>
      </c>
      <c r="G54" s="174"/>
      <c r="H54" s="293"/>
      <c r="I54" s="293"/>
      <c r="J54" s="173">
        <v>260</v>
      </c>
      <c r="K54" s="202"/>
      <c r="L54" s="50"/>
      <c r="M54" s="50"/>
      <c r="N54" s="50"/>
      <c r="O54" s="188" t="str">
        <f t="shared" si="4"/>
        <v/>
      </c>
      <c r="P54" s="54" t="str">
        <f t="shared" si="15"/>
        <v/>
      </c>
      <c r="Q54" s="55"/>
      <c r="R54" s="55"/>
      <c r="S54" s="52" t="str">
        <f t="shared" si="11"/>
        <v/>
      </c>
      <c r="T54" s="56" t="str">
        <f t="shared" si="6"/>
        <v/>
      </c>
      <c r="U54" s="47"/>
      <c r="V54" s="53"/>
      <c r="W54" s="45"/>
      <c r="X54" s="45"/>
    </row>
    <row r="55" spans="1:24" ht="15" customHeight="1" x14ac:dyDescent="0.25">
      <c r="A55" s="411">
        <v>43</v>
      </c>
      <c r="B55" s="48"/>
      <c r="C55" s="191"/>
      <c r="D55" s="49"/>
      <c r="E55" s="397"/>
      <c r="F55" s="808" t="str">
        <f t="shared" si="12"/>
        <v/>
      </c>
      <c r="G55" s="174"/>
      <c r="H55" s="293"/>
      <c r="I55" s="293"/>
      <c r="J55" s="173">
        <v>260</v>
      </c>
      <c r="K55" s="202"/>
      <c r="L55" s="50"/>
      <c r="M55" s="50"/>
      <c r="N55" s="50"/>
      <c r="O55" s="188" t="str">
        <f t="shared" si="4"/>
        <v/>
      </c>
      <c r="P55" s="54" t="str">
        <f t="shared" si="15"/>
        <v/>
      </c>
      <c r="Q55" s="55"/>
      <c r="R55" s="55"/>
      <c r="S55" s="52" t="str">
        <f t="shared" si="11"/>
        <v/>
      </c>
      <c r="T55" s="56" t="str">
        <f t="shared" si="6"/>
        <v/>
      </c>
      <c r="U55" s="47"/>
      <c r="V55" s="53"/>
      <c r="W55" s="45"/>
      <c r="X55" s="45"/>
    </row>
    <row r="56" spans="1:24" ht="15" customHeight="1" x14ac:dyDescent="0.25">
      <c r="A56" s="411">
        <v>44</v>
      </c>
      <c r="B56" s="48"/>
      <c r="C56" s="191"/>
      <c r="D56" s="49"/>
      <c r="E56" s="397"/>
      <c r="F56" s="808" t="str">
        <f t="shared" si="12"/>
        <v/>
      </c>
      <c r="G56" s="174"/>
      <c r="H56" s="293"/>
      <c r="I56" s="293"/>
      <c r="J56" s="173">
        <v>260</v>
      </c>
      <c r="K56" s="202"/>
      <c r="L56" s="50"/>
      <c r="M56" s="50"/>
      <c r="N56" s="50"/>
      <c r="O56" s="188" t="str">
        <f t="shared" si="4"/>
        <v/>
      </c>
      <c r="P56" s="54" t="str">
        <f t="shared" si="15"/>
        <v/>
      </c>
      <c r="Q56" s="55"/>
      <c r="R56" s="55"/>
      <c r="S56" s="52" t="str">
        <f>IF(Q56="","",R56/Q56)</f>
        <v/>
      </c>
      <c r="T56" s="56" t="str">
        <f t="shared" si="6"/>
        <v/>
      </c>
      <c r="U56" s="47"/>
      <c r="V56" s="53"/>
      <c r="W56" s="45"/>
      <c r="X56" s="45"/>
    </row>
    <row r="57" spans="1:24" ht="15" customHeight="1" x14ac:dyDescent="0.25">
      <c r="A57" s="411">
        <v>45</v>
      </c>
      <c r="B57" s="48"/>
      <c r="C57" s="191"/>
      <c r="D57" s="49"/>
      <c r="E57" s="397"/>
      <c r="F57" s="808" t="str">
        <f t="shared" si="12"/>
        <v/>
      </c>
      <c r="G57" s="174"/>
      <c r="H57" s="293"/>
      <c r="I57" s="293"/>
      <c r="J57" s="173">
        <v>260</v>
      </c>
      <c r="K57" s="202"/>
      <c r="L57" s="50"/>
      <c r="M57" s="50"/>
      <c r="N57" s="50"/>
      <c r="O57" s="188" t="str">
        <f t="shared" si="4"/>
        <v/>
      </c>
      <c r="P57" s="54" t="str">
        <f t="shared" si="15"/>
        <v/>
      </c>
      <c r="Q57" s="55"/>
      <c r="R57" s="55"/>
      <c r="S57" s="52" t="str">
        <f t="shared" ref="S57:S72" si="16">IF(Q57="","",R57/Q57)</f>
        <v/>
      </c>
      <c r="T57" s="56" t="str">
        <f t="shared" si="6"/>
        <v/>
      </c>
      <c r="U57" s="47"/>
      <c r="V57" s="53"/>
      <c r="W57" s="45"/>
      <c r="X57" s="45"/>
    </row>
    <row r="58" spans="1:24" ht="15" customHeight="1" x14ac:dyDescent="0.25">
      <c r="A58" s="411">
        <v>46</v>
      </c>
      <c r="B58" s="48"/>
      <c r="C58" s="191"/>
      <c r="D58" s="49"/>
      <c r="E58" s="397"/>
      <c r="F58" s="808" t="str">
        <f t="shared" si="12"/>
        <v/>
      </c>
      <c r="G58" s="174"/>
      <c r="H58" s="293"/>
      <c r="I58" s="293"/>
      <c r="J58" s="173">
        <v>260</v>
      </c>
      <c r="K58" s="202"/>
      <c r="L58" s="50"/>
      <c r="M58" s="50"/>
      <c r="N58" s="50"/>
      <c r="O58" s="188" t="str">
        <f t="shared" si="4"/>
        <v/>
      </c>
      <c r="P58" s="54" t="str">
        <f t="shared" si="15"/>
        <v/>
      </c>
      <c r="Q58" s="55"/>
      <c r="R58" s="55"/>
      <c r="S58" s="52" t="str">
        <f t="shared" si="16"/>
        <v/>
      </c>
      <c r="T58" s="56" t="str">
        <f t="shared" si="6"/>
        <v/>
      </c>
      <c r="U58" s="47"/>
      <c r="V58" s="53"/>
      <c r="W58" s="45"/>
      <c r="X58" s="45"/>
    </row>
    <row r="59" spans="1:24" ht="15" customHeight="1" x14ac:dyDescent="0.25">
      <c r="A59" s="411">
        <v>47</v>
      </c>
      <c r="B59" s="48"/>
      <c r="C59" s="191"/>
      <c r="D59" s="49"/>
      <c r="E59" s="397"/>
      <c r="F59" s="808" t="str">
        <f t="shared" si="12"/>
        <v/>
      </c>
      <c r="G59" s="174"/>
      <c r="H59" s="293"/>
      <c r="I59" s="293"/>
      <c r="J59" s="173">
        <v>260</v>
      </c>
      <c r="K59" s="202"/>
      <c r="L59" s="50"/>
      <c r="M59" s="50"/>
      <c r="N59" s="50"/>
      <c r="O59" s="188" t="str">
        <f t="shared" si="4"/>
        <v/>
      </c>
      <c r="P59" s="54" t="str">
        <f t="shared" si="15"/>
        <v/>
      </c>
      <c r="Q59" s="55"/>
      <c r="R59" s="55"/>
      <c r="S59" s="52" t="str">
        <f t="shared" si="16"/>
        <v/>
      </c>
      <c r="T59" s="56" t="str">
        <f t="shared" si="6"/>
        <v/>
      </c>
      <c r="U59" s="47"/>
      <c r="V59" s="53"/>
      <c r="W59" s="45"/>
      <c r="X59" s="45"/>
    </row>
    <row r="60" spans="1:24" ht="15" customHeight="1" x14ac:dyDescent="0.25">
      <c r="A60" s="411">
        <v>48</v>
      </c>
      <c r="B60" s="48"/>
      <c r="C60" s="191"/>
      <c r="D60" s="49"/>
      <c r="E60" s="397"/>
      <c r="F60" s="808" t="str">
        <f t="shared" si="12"/>
        <v/>
      </c>
      <c r="G60" s="174"/>
      <c r="H60" s="293"/>
      <c r="I60" s="293"/>
      <c r="J60" s="173">
        <v>260</v>
      </c>
      <c r="K60" s="202"/>
      <c r="L60" s="50"/>
      <c r="M60" s="50"/>
      <c r="N60" s="50"/>
      <c r="O60" s="188" t="str">
        <f t="shared" si="4"/>
        <v/>
      </c>
      <c r="P60" s="54" t="str">
        <f t="shared" ref="P60:P64" si="17">IF(K60&gt;0,O60*(J60/(J60-K60)),O60)</f>
        <v/>
      </c>
      <c r="Q60" s="55"/>
      <c r="R60" s="55"/>
      <c r="S60" s="52" t="str">
        <f t="shared" ref="S60:S64" si="18">IF(Q60="","",R60/Q60)</f>
        <v/>
      </c>
      <c r="T60" s="56" t="str">
        <f t="shared" si="6"/>
        <v/>
      </c>
      <c r="U60" s="47"/>
      <c r="V60" s="53"/>
      <c r="W60" s="45"/>
      <c r="X60" s="45"/>
    </row>
    <row r="61" spans="1:24" ht="15" customHeight="1" x14ac:dyDescent="0.25">
      <c r="A61" s="411">
        <v>49</v>
      </c>
      <c r="B61" s="48"/>
      <c r="C61" s="191"/>
      <c r="D61" s="49"/>
      <c r="E61" s="397"/>
      <c r="F61" s="808" t="str">
        <f t="shared" si="12"/>
        <v/>
      </c>
      <c r="G61" s="174"/>
      <c r="H61" s="293"/>
      <c r="I61" s="293"/>
      <c r="J61" s="173">
        <v>260</v>
      </c>
      <c r="K61" s="202"/>
      <c r="L61" s="50"/>
      <c r="M61" s="50"/>
      <c r="N61" s="50"/>
      <c r="O61" s="188" t="str">
        <f t="shared" si="4"/>
        <v/>
      </c>
      <c r="P61" s="54" t="str">
        <f t="shared" si="17"/>
        <v/>
      </c>
      <c r="Q61" s="55"/>
      <c r="R61" s="55"/>
      <c r="S61" s="52" t="str">
        <f t="shared" si="18"/>
        <v/>
      </c>
      <c r="T61" s="56" t="str">
        <f t="shared" si="6"/>
        <v/>
      </c>
      <c r="U61" s="47"/>
      <c r="V61" s="53"/>
      <c r="W61" s="45"/>
      <c r="X61" s="45"/>
    </row>
    <row r="62" spans="1:24" ht="15" customHeight="1" x14ac:dyDescent="0.25">
      <c r="A62" s="411">
        <v>50</v>
      </c>
      <c r="B62" s="48"/>
      <c r="C62" s="191"/>
      <c r="D62" s="49"/>
      <c r="E62" s="397"/>
      <c r="F62" s="808" t="str">
        <f t="shared" si="12"/>
        <v/>
      </c>
      <c r="G62" s="174"/>
      <c r="H62" s="293"/>
      <c r="I62" s="293"/>
      <c r="J62" s="173">
        <v>260</v>
      </c>
      <c r="K62" s="202"/>
      <c r="L62" s="50"/>
      <c r="M62" s="50"/>
      <c r="N62" s="50"/>
      <c r="O62" s="188" t="str">
        <f t="shared" si="4"/>
        <v/>
      </c>
      <c r="P62" s="54" t="str">
        <f t="shared" si="17"/>
        <v/>
      </c>
      <c r="Q62" s="55"/>
      <c r="R62" s="55"/>
      <c r="S62" s="52" t="str">
        <f t="shared" si="18"/>
        <v/>
      </c>
      <c r="T62" s="56" t="str">
        <f t="shared" si="6"/>
        <v/>
      </c>
      <c r="U62" s="47"/>
      <c r="V62" s="53"/>
      <c r="W62" s="45"/>
      <c r="X62" s="45"/>
    </row>
    <row r="63" spans="1:24" ht="15" customHeight="1" x14ac:dyDescent="0.25">
      <c r="A63" s="411">
        <v>51</v>
      </c>
      <c r="B63" s="48"/>
      <c r="C63" s="191"/>
      <c r="D63" s="49"/>
      <c r="E63" s="397"/>
      <c r="F63" s="808" t="str">
        <f t="shared" si="12"/>
        <v/>
      </c>
      <c r="G63" s="174"/>
      <c r="H63" s="293"/>
      <c r="I63" s="293"/>
      <c r="J63" s="173">
        <v>260</v>
      </c>
      <c r="K63" s="202"/>
      <c r="L63" s="50"/>
      <c r="M63" s="50"/>
      <c r="N63" s="50"/>
      <c r="O63" s="188" t="str">
        <f t="shared" si="4"/>
        <v/>
      </c>
      <c r="P63" s="54" t="str">
        <f t="shared" si="17"/>
        <v/>
      </c>
      <c r="Q63" s="55"/>
      <c r="R63" s="55"/>
      <c r="S63" s="52" t="str">
        <f t="shared" si="18"/>
        <v/>
      </c>
      <c r="T63" s="56" t="str">
        <f t="shared" si="6"/>
        <v/>
      </c>
      <c r="U63" s="47"/>
      <c r="V63" s="53"/>
      <c r="W63" s="45"/>
      <c r="X63" s="45"/>
    </row>
    <row r="64" spans="1:24" ht="15" customHeight="1" x14ac:dyDescent="0.25">
      <c r="A64" s="411">
        <v>52</v>
      </c>
      <c r="B64" s="48"/>
      <c r="C64" s="191"/>
      <c r="D64" s="49"/>
      <c r="E64" s="397"/>
      <c r="F64" s="808" t="str">
        <f t="shared" si="12"/>
        <v/>
      </c>
      <c r="G64" s="174"/>
      <c r="H64" s="293"/>
      <c r="I64" s="293"/>
      <c r="J64" s="173">
        <v>260</v>
      </c>
      <c r="K64" s="202"/>
      <c r="L64" s="50"/>
      <c r="M64" s="50"/>
      <c r="N64" s="50"/>
      <c r="O64" s="188" t="str">
        <f t="shared" si="4"/>
        <v/>
      </c>
      <c r="P64" s="54" t="str">
        <f t="shared" si="17"/>
        <v/>
      </c>
      <c r="Q64" s="55"/>
      <c r="R64" s="55"/>
      <c r="S64" s="52" t="str">
        <f t="shared" si="18"/>
        <v/>
      </c>
      <c r="T64" s="56" t="str">
        <f t="shared" si="6"/>
        <v/>
      </c>
      <c r="U64" s="47"/>
      <c r="V64" s="53"/>
      <c r="W64" s="45"/>
      <c r="X64" s="45"/>
    </row>
    <row r="65" spans="1:24" ht="15" customHeight="1" x14ac:dyDescent="0.25">
      <c r="A65" s="411">
        <v>53</v>
      </c>
      <c r="B65" s="48"/>
      <c r="C65" s="191"/>
      <c r="D65" s="49"/>
      <c r="E65" s="397"/>
      <c r="F65" s="808" t="str">
        <f t="shared" si="12"/>
        <v/>
      </c>
      <c r="G65" s="174"/>
      <c r="H65" s="293"/>
      <c r="I65" s="293"/>
      <c r="J65" s="173">
        <v>260</v>
      </c>
      <c r="K65" s="202"/>
      <c r="L65" s="50"/>
      <c r="M65" s="50"/>
      <c r="N65" s="50"/>
      <c r="O65" s="188" t="str">
        <f t="shared" si="4"/>
        <v/>
      </c>
      <c r="P65" s="54" t="str">
        <f t="shared" si="15"/>
        <v/>
      </c>
      <c r="Q65" s="55"/>
      <c r="R65" s="55"/>
      <c r="S65" s="52" t="str">
        <f t="shared" si="16"/>
        <v/>
      </c>
      <c r="T65" s="56" t="str">
        <f t="shared" si="6"/>
        <v/>
      </c>
      <c r="U65" s="47"/>
      <c r="V65" s="53"/>
      <c r="W65" s="45"/>
      <c r="X65" s="45"/>
    </row>
    <row r="66" spans="1:24" ht="15" customHeight="1" x14ac:dyDescent="0.25">
      <c r="A66" s="411">
        <v>54</v>
      </c>
      <c r="B66" s="48"/>
      <c r="C66" s="191"/>
      <c r="D66" s="49"/>
      <c r="E66" s="397"/>
      <c r="F66" s="808" t="str">
        <f t="shared" si="12"/>
        <v/>
      </c>
      <c r="G66" s="174"/>
      <c r="H66" s="293"/>
      <c r="I66" s="293"/>
      <c r="J66" s="173">
        <v>260</v>
      </c>
      <c r="K66" s="202"/>
      <c r="L66" s="50"/>
      <c r="M66" s="50"/>
      <c r="N66" s="50"/>
      <c r="O66" s="188" t="str">
        <f t="shared" si="4"/>
        <v/>
      </c>
      <c r="P66" s="54" t="str">
        <f t="shared" si="15"/>
        <v/>
      </c>
      <c r="Q66" s="55"/>
      <c r="R66" s="55"/>
      <c r="S66" s="52" t="str">
        <f t="shared" si="16"/>
        <v/>
      </c>
      <c r="T66" s="56" t="str">
        <f t="shared" si="6"/>
        <v/>
      </c>
      <c r="U66" s="47"/>
      <c r="V66" s="53"/>
      <c r="W66" s="45"/>
      <c r="X66" s="45"/>
    </row>
    <row r="67" spans="1:24" ht="15" customHeight="1" x14ac:dyDescent="0.25">
      <c r="A67" s="411">
        <v>55</v>
      </c>
      <c r="B67" s="48"/>
      <c r="C67" s="191"/>
      <c r="D67" s="49"/>
      <c r="E67" s="397"/>
      <c r="F67" s="808" t="str">
        <f t="shared" si="12"/>
        <v/>
      </c>
      <c r="G67" s="174"/>
      <c r="H67" s="293"/>
      <c r="I67" s="293"/>
      <c r="J67" s="173">
        <v>260</v>
      </c>
      <c r="K67" s="202"/>
      <c r="L67" s="50"/>
      <c r="M67" s="50"/>
      <c r="N67" s="50"/>
      <c r="O67" s="188" t="str">
        <f t="shared" si="4"/>
        <v/>
      </c>
      <c r="P67" s="54" t="str">
        <f t="shared" si="15"/>
        <v/>
      </c>
      <c r="Q67" s="55"/>
      <c r="R67" s="55"/>
      <c r="S67" s="52" t="str">
        <f t="shared" si="16"/>
        <v/>
      </c>
      <c r="T67" s="56" t="str">
        <f t="shared" si="6"/>
        <v/>
      </c>
      <c r="U67" s="47"/>
      <c r="V67" s="53"/>
      <c r="W67" s="45"/>
      <c r="X67" s="45"/>
    </row>
    <row r="68" spans="1:24" ht="15" customHeight="1" x14ac:dyDescent="0.25">
      <c r="A68" s="411">
        <v>56</v>
      </c>
      <c r="B68" s="48"/>
      <c r="C68" s="191"/>
      <c r="D68" s="49"/>
      <c r="E68" s="397"/>
      <c r="F68" s="808" t="str">
        <f t="shared" si="12"/>
        <v/>
      </c>
      <c r="G68" s="174"/>
      <c r="H68" s="293"/>
      <c r="I68" s="293"/>
      <c r="J68" s="173">
        <v>260</v>
      </c>
      <c r="K68" s="202"/>
      <c r="L68" s="50"/>
      <c r="M68" s="50"/>
      <c r="N68" s="50"/>
      <c r="O68" s="188" t="str">
        <f t="shared" si="4"/>
        <v/>
      </c>
      <c r="P68" s="54" t="str">
        <f t="shared" si="15"/>
        <v/>
      </c>
      <c r="Q68" s="55"/>
      <c r="R68" s="55"/>
      <c r="S68" s="52" t="str">
        <f t="shared" si="16"/>
        <v/>
      </c>
      <c r="T68" s="56" t="str">
        <f t="shared" si="6"/>
        <v/>
      </c>
      <c r="U68" s="47"/>
      <c r="V68" s="53"/>
      <c r="W68" s="45"/>
      <c r="X68" s="45"/>
    </row>
    <row r="69" spans="1:24" ht="15" customHeight="1" x14ac:dyDescent="0.25">
      <c r="A69" s="411">
        <v>57</v>
      </c>
      <c r="B69" s="48"/>
      <c r="C69" s="191"/>
      <c r="D69" s="49"/>
      <c r="E69" s="397"/>
      <c r="F69" s="808" t="str">
        <f t="shared" si="12"/>
        <v/>
      </c>
      <c r="G69" s="174"/>
      <c r="H69" s="293"/>
      <c r="I69" s="293"/>
      <c r="J69" s="173">
        <v>260</v>
      </c>
      <c r="K69" s="202"/>
      <c r="L69" s="50"/>
      <c r="M69" s="50"/>
      <c r="N69" s="50"/>
      <c r="O69" s="188" t="str">
        <f t="shared" si="4"/>
        <v/>
      </c>
      <c r="P69" s="54" t="str">
        <f t="shared" si="15"/>
        <v/>
      </c>
      <c r="Q69" s="55"/>
      <c r="R69" s="55"/>
      <c r="S69" s="52" t="str">
        <f t="shared" si="16"/>
        <v/>
      </c>
      <c r="T69" s="56" t="str">
        <f t="shared" si="6"/>
        <v/>
      </c>
      <c r="U69" s="47"/>
      <c r="V69" s="53"/>
      <c r="W69" s="45"/>
      <c r="X69" s="45"/>
    </row>
    <row r="70" spans="1:24" ht="15" customHeight="1" x14ac:dyDescent="0.25">
      <c r="A70" s="411">
        <v>58</v>
      </c>
      <c r="B70" s="48"/>
      <c r="C70" s="191"/>
      <c r="D70" s="49"/>
      <c r="E70" s="397"/>
      <c r="F70" s="808" t="str">
        <f t="shared" si="12"/>
        <v/>
      </c>
      <c r="G70" s="174"/>
      <c r="H70" s="293"/>
      <c r="I70" s="293"/>
      <c r="J70" s="173">
        <v>260</v>
      </c>
      <c r="K70" s="202"/>
      <c r="L70" s="50"/>
      <c r="M70" s="50"/>
      <c r="N70" s="50"/>
      <c r="O70" s="188" t="str">
        <f t="shared" si="4"/>
        <v/>
      </c>
      <c r="P70" s="54" t="str">
        <f t="shared" si="15"/>
        <v/>
      </c>
      <c r="Q70" s="55"/>
      <c r="R70" s="55"/>
      <c r="S70" s="52" t="str">
        <f t="shared" si="16"/>
        <v/>
      </c>
      <c r="T70" s="56" t="str">
        <f t="shared" si="6"/>
        <v/>
      </c>
      <c r="U70" s="47"/>
      <c r="V70" s="53"/>
      <c r="W70" s="45"/>
      <c r="X70" s="45"/>
    </row>
    <row r="71" spans="1:24" ht="15" customHeight="1" x14ac:dyDescent="0.25">
      <c r="A71" s="411">
        <v>59</v>
      </c>
      <c r="B71" s="48"/>
      <c r="C71" s="191"/>
      <c r="D71" s="49"/>
      <c r="E71" s="397"/>
      <c r="F71" s="808" t="str">
        <f t="shared" si="12"/>
        <v/>
      </c>
      <c r="G71" s="174"/>
      <c r="H71" s="293"/>
      <c r="I71" s="293"/>
      <c r="J71" s="173">
        <v>260</v>
      </c>
      <c r="K71" s="202"/>
      <c r="L71" s="50"/>
      <c r="M71" s="50"/>
      <c r="N71" s="50"/>
      <c r="O71" s="188" t="str">
        <f t="shared" si="4"/>
        <v/>
      </c>
      <c r="P71" s="54" t="str">
        <f t="shared" si="15"/>
        <v/>
      </c>
      <c r="Q71" s="55"/>
      <c r="R71" s="55"/>
      <c r="S71" s="52" t="str">
        <f t="shared" si="16"/>
        <v/>
      </c>
      <c r="T71" s="56" t="str">
        <f t="shared" si="6"/>
        <v/>
      </c>
      <c r="U71" s="47"/>
      <c r="V71" s="53"/>
      <c r="W71" s="45"/>
      <c r="X71" s="45"/>
    </row>
    <row r="72" spans="1:24" ht="15" customHeight="1" x14ac:dyDescent="0.25">
      <c r="A72" s="411">
        <v>60</v>
      </c>
      <c r="B72" s="48"/>
      <c r="C72" s="191"/>
      <c r="D72" s="49"/>
      <c r="E72" s="397"/>
      <c r="F72" s="808" t="str">
        <f t="shared" si="12"/>
        <v/>
      </c>
      <c r="G72" s="174"/>
      <c r="H72" s="293"/>
      <c r="I72" s="293"/>
      <c r="J72" s="173">
        <v>260</v>
      </c>
      <c r="K72" s="202"/>
      <c r="L72" s="50"/>
      <c r="M72" s="50"/>
      <c r="N72" s="50"/>
      <c r="O72" s="188" t="str">
        <f t="shared" si="4"/>
        <v/>
      </c>
      <c r="P72" s="54" t="str">
        <f t="shared" si="15"/>
        <v/>
      </c>
      <c r="Q72" s="55"/>
      <c r="R72" s="55"/>
      <c r="S72" s="52" t="str">
        <f t="shared" si="16"/>
        <v/>
      </c>
      <c r="T72" s="56" t="str">
        <f t="shared" si="6"/>
        <v/>
      </c>
      <c r="U72" s="47"/>
      <c r="V72" s="53"/>
      <c r="W72" s="45"/>
      <c r="X72" s="45"/>
    </row>
    <row r="73" spans="1:24" ht="15" customHeight="1" x14ac:dyDescent="0.25">
      <c r="A73" s="411">
        <v>61</v>
      </c>
      <c r="B73" s="48"/>
      <c r="C73" s="191"/>
      <c r="D73" s="49"/>
      <c r="E73" s="397"/>
      <c r="F73" s="808" t="str">
        <f t="shared" si="12"/>
        <v/>
      </c>
      <c r="G73" s="174"/>
      <c r="H73" s="293"/>
      <c r="I73" s="293"/>
      <c r="J73" s="173">
        <v>260</v>
      </c>
      <c r="K73" s="202"/>
      <c r="L73" s="50"/>
      <c r="M73" s="50"/>
      <c r="N73" s="50"/>
      <c r="O73" s="188" t="str">
        <f t="shared" si="4"/>
        <v/>
      </c>
      <c r="P73" s="54" t="str">
        <f t="shared" si="8"/>
        <v/>
      </c>
      <c r="Q73" s="55"/>
      <c r="R73" s="55"/>
      <c r="S73" s="52" t="str">
        <f t="shared" si="11"/>
        <v/>
      </c>
      <c r="T73" s="56" t="str">
        <f t="shared" si="6"/>
        <v/>
      </c>
      <c r="U73" s="47"/>
      <c r="V73" s="53"/>
      <c r="W73" s="45"/>
      <c r="X73" s="45"/>
    </row>
    <row r="74" spans="1:24" ht="15" customHeight="1" x14ac:dyDescent="0.25">
      <c r="A74" s="411">
        <v>62</v>
      </c>
      <c r="B74" s="48"/>
      <c r="C74" s="191"/>
      <c r="D74" s="49"/>
      <c r="E74" s="397"/>
      <c r="F74" s="808" t="str">
        <f t="shared" si="12"/>
        <v/>
      </c>
      <c r="G74" s="174"/>
      <c r="H74" s="293"/>
      <c r="I74" s="293"/>
      <c r="J74" s="173">
        <v>260</v>
      </c>
      <c r="K74" s="202"/>
      <c r="L74" s="50"/>
      <c r="M74" s="50"/>
      <c r="N74" s="50"/>
      <c r="O74" s="188" t="str">
        <f t="shared" si="4"/>
        <v/>
      </c>
      <c r="P74" s="54" t="str">
        <f t="shared" si="8"/>
        <v/>
      </c>
      <c r="Q74" s="55"/>
      <c r="R74" s="55"/>
      <c r="S74" s="52" t="str">
        <f t="shared" si="11"/>
        <v/>
      </c>
      <c r="T74" s="56" t="str">
        <f t="shared" si="6"/>
        <v/>
      </c>
      <c r="U74" s="47"/>
      <c r="V74" s="53"/>
      <c r="W74" s="45"/>
      <c r="X74" s="45"/>
    </row>
    <row r="75" spans="1:24" ht="15" customHeight="1" x14ac:dyDescent="0.25">
      <c r="A75" s="411">
        <v>63</v>
      </c>
      <c r="B75" s="48"/>
      <c r="C75" s="191"/>
      <c r="D75" s="49"/>
      <c r="E75" s="397"/>
      <c r="F75" s="808" t="str">
        <f t="shared" si="12"/>
        <v/>
      </c>
      <c r="G75" s="174"/>
      <c r="H75" s="293"/>
      <c r="I75" s="293"/>
      <c r="J75" s="173">
        <v>260</v>
      </c>
      <c r="K75" s="202"/>
      <c r="L75" s="50"/>
      <c r="M75" s="50"/>
      <c r="N75" s="50"/>
      <c r="O75" s="188" t="str">
        <f t="shared" si="4"/>
        <v/>
      </c>
      <c r="P75" s="54" t="str">
        <f>IF(K75&gt;0,O75*(J75/(J75-K75)),O75)</f>
        <v/>
      </c>
      <c r="Q75" s="55"/>
      <c r="R75" s="55"/>
      <c r="S75" s="52" t="str">
        <f t="shared" si="11"/>
        <v/>
      </c>
      <c r="T75" s="56" t="str">
        <f t="shared" si="6"/>
        <v/>
      </c>
      <c r="U75" s="47"/>
      <c r="V75" s="53"/>
      <c r="W75" s="45"/>
      <c r="X75" s="45"/>
    </row>
    <row r="76" spans="1:24" ht="15" customHeight="1" x14ac:dyDescent="0.25">
      <c r="A76" s="411">
        <v>64</v>
      </c>
      <c r="B76" s="48"/>
      <c r="C76" s="191"/>
      <c r="D76" s="49"/>
      <c r="E76" s="397"/>
      <c r="F76" s="808" t="str">
        <f t="shared" si="12"/>
        <v/>
      </c>
      <c r="G76" s="174"/>
      <c r="H76" s="293"/>
      <c r="I76" s="293"/>
      <c r="J76" s="173">
        <v>260</v>
      </c>
      <c r="K76" s="202"/>
      <c r="L76" s="50"/>
      <c r="M76" s="50"/>
      <c r="N76" s="50"/>
      <c r="O76" s="188" t="str">
        <f t="shared" si="4"/>
        <v/>
      </c>
      <c r="P76" s="54" t="str">
        <f>IF(K76&gt;0,O76*(J76/(J76-K76)),O76)</f>
        <v/>
      </c>
      <c r="Q76" s="55"/>
      <c r="R76" s="55"/>
      <c r="S76" s="52" t="str">
        <f t="shared" ref="S76" si="19">IF(Q76="","",R76/Q76)</f>
        <v/>
      </c>
      <c r="T76" s="56" t="str">
        <f t="shared" si="6"/>
        <v/>
      </c>
      <c r="U76" s="47"/>
      <c r="V76" s="53"/>
      <c r="W76" s="45"/>
      <c r="X76" s="45"/>
    </row>
    <row r="77" spans="1:24" ht="15" customHeight="1" x14ac:dyDescent="0.25">
      <c r="A77" s="411">
        <v>65</v>
      </c>
      <c r="B77" s="48"/>
      <c r="C77" s="191"/>
      <c r="D77" s="49"/>
      <c r="E77" s="397"/>
      <c r="F77" s="808" t="str">
        <f t="shared" si="12"/>
        <v/>
      </c>
      <c r="G77" s="174"/>
      <c r="H77" s="293"/>
      <c r="I77" s="293"/>
      <c r="J77" s="173">
        <v>260</v>
      </c>
      <c r="K77" s="202"/>
      <c r="L77" s="50"/>
      <c r="M77" s="50"/>
      <c r="N77" s="50"/>
      <c r="O77" s="188" t="str">
        <f t="shared" si="4"/>
        <v/>
      </c>
      <c r="P77" s="54" t="str">
        <f t="shared" si="8"/>
        <v/>
      </c>
      <c r="Q77" s="55"/>
      <c r="R77" s="55"/>
      <c r="S77" s="52" t="str">
        <f t="shared" si="11"/>
        <v/>
      </c>
      <c r="T77" s="56" t="str">
        <f t="shared" si="6"/>
        <v/>
      </c>
      <c r="U77" s="47"/>
      <c r="V77" s="53"/>
      <c r="W77" s="45"/>
      <c r="X77" s="45"/>
    </row>
    <row r="78" spans="1:24" ht="15" customHeight="1" x14ac:dyDescent="0.25">
      <c r="A78" s="411"/>
      <c r="B78" s="48"/>
      <c r="C78" s="191"/>
      <c r="D78" s="49"/>
      <c r="E78" s="397"/>
      <c r="F78" s="808" t="str">
        <f t="shared" si="12"/>
        <v/>
      </c>
      <c r="G78" s="283"/>
      <c r="H78" s="293"/>
      <c r="I78" s="293"/>
      <c r="J78" s="173">
        <v>260</v>
      </c>
      <c r="K78" s="202"/>
      <c r="L78" s="50"/>
      <c r="M78" s="50"/>
      <c r="N78" s="50"/>
      <c r="O78" s="188" t="str">
        <f t="shared" si="4"/>
        <v/>
      </c>
      <c r="P78" s="54" t="str">
        <f t="shared" ref="P78:P87" si="20">IF(K78&gt;0,O78*(J78/(J78-K78)),O78)</f>
        <v/>
      </c>
      <c r="Q78" s="55"/>
      <c r="R78" s="55"/>
      <c r="S78" s="52" t="str">
        <f>IF(Q78="","",R78/Q78)</f>
        <v/>
      </c>
      <c r="T78" s="56" t="str">
        <f t="shared" si="6"/>
        <v/>
      </c>
      <c r="U78" s="47"/>
      <c r="V78" s="53"/>
      <c r="W78" s="45"/>
      <c r="X78" s="45"/>
    </row>
    <row r="79" spans="1:24" ht="15" customHeight="1" x14ac:dyDescent="0.25">
      <c r="A79" s="411"/>
      <c r="B79" s="48"/>
      <c r="C79" s="191"/>
      <c r="D79" s="49"/>
      <c r="E79" s="397"/>
      <c r="F79" s="808" t="str">
        <f t="shared" si="12"/>
        <v/>
      </c>
      <c r="G79" s="283"/>
      <c r="H79" s="293"/>
      <c r="I79" s="293"/>
      <c r="J79" s="173">
        <v>260</v>
      </c>
      <c r="K79" s="202"/>
      <c r="L79" s="50"/>
      <c r="M79" s="50"/>
      <c r="N79" s="50"/>
      <c r="O79" s="188" t="str">
        <f t="shared" si="4"/>
        <v/>
      </c>
      <c r="P79" s="54" t="str">
        <f t="shared" si="20"/>
        <v/>
      </c>
      <c r="Q79" s="55"/>
      <c r="R79" s="55"/>
      <c r="S79" s="52" t="str">
        <f t="shared" ref="S79:S83" si="21">IF(Q79="","",R79/Q79)</f>
        <v/>
      </c>
      <c r="T79" s="56" t="str">
        <f t="shared" ref="T79:T87" si="22">IF(C79="Ne","",IF(E79="",IF(G79="",""),IF(C79="Ne","",IF(E79="Tužilac",IF(P79&gt;1,40,IF(S79="",IF(P79&gt;0.9,35,IF(P79&gt;0.8,30,IF(P79&gt;0.7,20,IF(P79&gt;0.6,15,IF(P79&gt;0.5,10,0))))),IF(S79=1,40,IF(S79&gt;0.9,35,IF(S79&gt;0.8,30,IF(S79&gt;0.7,20,IF(S79&gt;0.6,15,IF(S79&gt;0.5,10,0)))))))),IF(P79&gt;1,25,IF(S79="",IF(P79&gt;0.9,22,IF(P79&gt;0.8,20,IF(P79&gt;0.7,15,IF(P79&gt;0.6,10,IF(P79&gt;0.5,5,0))))),IF(S79=1,25,IF(S79&gt;0.9,22,IF(S79&gt;0.8,20,IF(S79&gt;0.7,15,IF(S79&gt;0.6,10,IF(S79&gt;0.5,5,0))))))))))))</f>
        <v/>
      </c>
      <c r="U79" s="47"/>
      <c r="V79" s="53"/>
      <c r="W79" s="45"/>
      <c r="X79" s="45"/>
    </row>
    <row r="80" spans="1:24" ht="15" customHeight="1" x14ac:dyDescent="0.25">
      <c r="A80" s="411"/>
      <c r="B80" s="48"/>
      <c r="C80" s="191"/>
      <c r="D80" s="49"/>
      <c r="E80" s="397"/>
      <c r="F80" s="808" t="str">
        <f t="shared" si="12"/>
        <v/>
      </c>
      <c r="G80" s="283"/>
      <c r="H80" s="293"/>
      <c r="I80" s="293"/>
      <c r="J80" s="173">
        <v>260</v>
      </c>
      <c r="K80" s="202"/>
      <c r="L80" s="50"/>
      <c r="M80" s="50"/>
      <c r="N80" s="50"/>
      <c r="O80" s="188" t="str">
        <f t="shared" ref="O80:O87" si="23">IF(G80="","",IF(G80="Ne treba rješavati predmete",1+(L80/J80*260)+M80+N80,(L80/J80*260+M80+N80)/G80))</f>
        <v/>
      </c>
      <c r="P80" s="54" t="str">
        <f t="shared" si="20"/>
        <v/>
      </c>
      <c r="Q80" s="55"/>
      <c r="R80" s="55"/>
      <c r="S80" s="52" t="str">
        <f t="shared" ref="S80:S81" si="24">IF(Q80="","",R80/Q80)</f>
        <v/>
      </c>
      <c r="T80" s="56" t="str">
        <f t="shared" si="22"/>
        <v/>
      </c>
      <c r="U80" s="47"/>
      <c r="V80" s="53"/>
      <c r="W80" s="45"/>
      <c r="X80" s="45"/>
    </row>
    <row r="81" spans="1:24" ht="15" customHeight="1" x14ac:dyDescent="0.25">
      <c r="A81" s="411"/>
      <c r="B81" s="48"/>
      <c r="C81" s="191"/>
      <c r="D81" s="49"/>
      <c r="E81" s="397"/>
      <c r="F81" s="808" t="str">
        <f t="shared" si="12"/>
        <v/>
      </c>
      <c r="G81" s="283"/>
      <c r="H81" s="293"/>
      <c r="I81" s="293"/>
      <c r="J81" s="173">
        <v>260</v>
      </c>
      <c r="K81" s="202"/>
      <c r="L81" s="50"/>
      <c r="M81" s="50"/>
      <c r="N81" s="50"/>
      <c r="O81" s="188" t="str">
        <f t="shared" si="23"/>
        <v/>
      </c>
      <c r="P81" s="54" t="str">
        <f t="shared" si="20"/>
        <v/>
      </c>
      <c r="Q81" s="55"/>
      <c r="R81" s="55"/>
      <c r="S81" s="52" t="str">
        <f t="shared" si="24"/>
        <v/>
      </c>
      <c r="T81" s="56" t="str">
        <f t="shared" si="22"/>
        <v/>
      </c>
      <c r="U81" s="47"/>
      <c r="V81" s="53"/>
      <c r="W81" s="45"/>
      <c r="X81" s="45"/>
    </row>
    <row r="82" spans="1:24" ht="15" customHeight="1" x14ac:dyDescent="0.25">
      <c r="A82" s="411"/>
      <c r="B82" s="48"/>
      <c r="C82" s="191"/>
      <c r="D82" s="49"/>
      <c r="E82" s="397"/>
      <c r="F82" s="808" t="str">
        <f t="shared" si="12"/>
        <v/>
      </c>
      <c r="G82" s="283"/>
      <c r="H82" s="293"/>
      <c r="I82" s="293"/>
      <c r="J82" s="173">
        <v>260</v>
      </c>
      <c r="K82" s="202"/>
      <c r="L82" s="50"/>
      <c r="M82" s="50"/>
      <c r="N82" s="50"/>
      <c r="O82" s="188" t="str">
        <f t="shared" si="23"/>
        <v/>
      </c>
      <c r="P82" s="54" t="str">
        <f t="shared" si="20"/>
        <v/>
      </c>
      <c r="Q82" s="55"/>
      <c r="R82" s="55"/>
      <c r="S82" s="52" t="str">
        <f t="shared" si="21"/>
        <v/>
      </c>
      <c r="T82" s="56" t="str">
        <f t="shared" si="22"/>
        <v/>
      </c>
      <c r="U82" s="47"/>
      <c r="V82" s="53"/>
      <c r="W82" s="45"/>
      <c r="X82" s="45"/>
    </row>
    <row r="83" spans="1:24" ht="15" customHeight="1" x14ac:dyDescent="0.25">
      <c r="A83" s="411"/>
      <c r="B83" s="48"/>
      <c r="C83" s="191"/>
      <c r="D83" s="49"/>
      <c r="E83" s="397"/>
      <c r="F83" s="808" t="str">
        <f t="shared" si="12"/>
        <v/>
      </c>
      <c r="G83" s="283"/>
      <c r="H83" s="293"/>
      <c r="I83" s="293"/>
      <c r="J83" s="173">
        <v>260</v>
      </c>
      <c r="K83" s="202"/>
      <c r="L83" s="50"/>
      <c r="M83" s="50"/>
      <c r="N83" s="50"/>
      <c r="O83" s="188" t="str">
        <f t="shared" si="23"/>
        <v/>
      </c>
      <c r="P83" s="54" t="str">
        <f t="shared" si="20"/>
        <v/>
      </c>
      <c r="Q83" s="55"/>
      <c r="R83" s="55"/>
      <c r="S83" s="52" t="str">
        <f t="shared" si="21"/>
        <v/>
      </c>
      <c r="T83" s="56" t="str">
        <f t="shared" si="22"/>
        <v/>
      </c>
      <c r="U83" s="47"/>
      <c r="V83" s="53"/>
      <c r="W83" s="45"/>
      <c r="X83" s="45"/>
    </row>
    <row r="84" spans="1:24" ht="15" customHeight="1" x14ac:dyDescent="0.25">
      <c r="A84" s="411"/>
      <c r="B84" s="48"/>
      <c r="C84" s="191"/>
      <c r="D84" s="49"/>
      <c r="E84" s="397"/>
      <c r="F84" s="808" t="str">
        <f t="shared" si="12"/>
        <v/>
      </c>
      <c r="G84" s="283"/>
      <c r="H84" s="293"/>
      <c r="I84" s="293"/>
      <c r="J84" s="173">
        <v>260</v>
      </c>
      <c r="K84" s="202"/>
      <c r="L84" s="50"/>
      <c r="M84" s="50"/>
      <c r="N84" s="50"/>
      <c r="O84" s="188" t="str">
        <f t="shared" si="23"/>
        <v/>
      </c>
      <c r="P84" s="54" t="str">
        <f t="shared" si="20"/>
        <v/>
      </c>
      <c r="Q84" s="55"/>
      <c r="R84" s="55"/>
      <c r="S84" s="52" t="str">
        <f t="shared" ref="S84:S86" si="25">IF(Q84="","",R84/Q84)</f>
        <v/>
      </c>
      <c r="T84" s="56" t="str">
        <f t="shared" si="22"/>
        <v/>
      </c>
      <c r="U84" s="47"/>
      <c r="V84" s="53"/>
      <c r="W84" s="45"/>
      <c r="X84" s="45"/>
    </row>
    <row r="85" spans="1:24" ht="15" customHeight="1" x14ac:dyDescent="0.25">
      <c r="A85" s="411"/>
      <c r="B85" s="48"/>
      <c r="C85" s="191"/>
      <c r="D85" s="49"/>
      <c r="E85" s="397"/>
      <c r="F85" s="808" t="str">
        <f t="shared" si="12"/>
        <v/>
      </c>
      <c r="G85" s="283"/>
      <c r="H85" s="293"/>
      <c r="I85" s="293"/>
      <c r="J85" s="173">
        <v>260</v>
      </c>
      <c r="K85" s="202"/>
      <c r="L85" s="50"/>
      <c r="M85" s="50"/>
      <c r="N85" s="50"/>
      <c r="O85" s="188" t="str">
        <f t="shared" si="23"/>
        <v/>
      </c>
      <c r="P85" s="54" t="str">
        <f t="shared" si="20"/>
        <v/>
      </c>
      <c r="Q85" s="55"/>
      <c r="R85" s="55"/>
      <c r="S85" s="52" t="str">
        <f t="shared" si="25"/>
        <v/>
      </c>
      <c r="T85" s="56" t="str">
        <f t="shared" si="22"/>
        <v/>
      </c>
      <c r="U85" s="47"/>
      <c r="V85" s="53"/>
      <c r="W85" s="45"/>
      <c r="X85" s="45"/>
    </row>
    <row r="86" spans="1:24" ht="15" customHeight="1" x14ac:dyDescent="0.25">
      <c r="A86" s="411"/>
      <c r="B86" s="48"/>
      <c r="C86" s="191"/>
      <c r="D86" s="49"/>
      <c r="E86" s="397"/>
      <c r="F86" s="808" t="str">
        <f t="shared" si="12"/>
        <v/>
      </c>
      <c r="G86" s="283"/>
      <c r="H86" s="293"/>
      <c r="I86" s="293"/>
      <c r="J86" s="173">
        <v>260</v>
      </c>
      <c r="K86" s="202"/>
      <c r="L86" s="50"/>
      <c r="M86" s="50"/>
      <c r="N86" s="50"/>
      <c r="O86" s="188" t="str">
        <f t="shared" si="23"/>
        <v/>
      </c>
      <c r="P86" s="54" t="str">
        <f t="shared" si="20"/>
        <v/>
      </c>
      <c r="Q86" s="55"/>
      <c r="R86" s="55"/>
      <c r="S86" s="52" t="str">
        <f t="shared" si="25"/>
        <v/>
      </c>
      <c r="T86" s="56" t="str">
        <f t="shared" si="22"/>
        <v/>
      </c>
      <c r="U86" s="47"/>
      <c r="V86" s="53"/>
      <c r="W86" s="45"/>
      <c r="X86" s="45"/>
    </row>
    <row r="87" spans="1:24" ht="15" customHeight="1" thickBot="1" x14ac:dyDescent="0.3">
      <c r="A87" s="412"/>
      <c r="B87" s="413"/>
      <c r="C87" s="414"/>
      <c r="D87" s="415"/>
      <c r="E87" s="416"/>
      <c r="F87" s="808" t="str">
        <f t="shared" si="12"/>
        <v/>
      </c>
      <c r="G87" s="417"/>
      <c r="H87" s="418"/>
      <c r="I87" s="418"/>
      <c r="J87" s="419">
        <v>260</v>
      </c>
      <c r="K87" s="420"/>
      <c r="L87" s="421"/>
      <c r="M87" s="421"/>
      <c r="N87" s="421"/>
      <c r="O87" s="422" t="str">
        <f t="shared" si="23"/>
        <v/>
      </c>
      <c r="P87" s="423" t="str">
        <f t="shared" si="20"/>
        <v/>
      </c>
      <c r="Q87" s="424"/>
      <c r="R87" s="424"/>
      <c r="S87" s="425" t="str">
        <f t="shared" si="11"/>
        <v/>
      </c>
      <c r="T87" s="426" t="str">
        <f t="shared" si="22"/>
        <v/>
      </c>
      <c r="U87" s="47"/>
      <c r="V87" s="53"/>
      <c r="W87" s="45"/>
      <c r="X87" s="45"/>
    </row>
    <row r="88" spans="1:24" ht="21" customHeight="1" x14ac:dyDescent="0.25">
      <c r="A88" s="58"/>
      <c r="B88" s="59"/>
      <c r="C88" s="59"/>
      <c r="D88" s="59"/>
      <c r="E88" s="60"/>
      <c r="F88" s="61"/>
      <c r="G88" s="45"/>
      <c r="H88" s="62"/>
      <c r="I88" s="62"/>
      <c r="J88" s="63"/>
      <c r="K88" s="45"/>
      <c r="L88" s="45"/>
      <c r="M88" s="45"/>
      <c r="N88" s="64"/>
      <c r="O88" s="65" t="s">
        <v>84</v>
      </c>
      <c r="P88" s="427" t="str">
        <f>IF(P12="",IF(P13="","",AVERAGEIF(P12:P87,"&gt;0,2")),AVERAGEIF(P12:P87,"&gt;0,2"))</f>
        <v/>
      </c>
      <c r="Q88" s="64"/>
      <c r="R88" s="45"/>
      <c r="S88" s="45"/>
      <c r="T88" s="45"/>
      <c r="U88" s="45"/>
      <c r="V88" s="45"/>
      <c r="W88" s="45"/>
      <c r="X88" s="45"/>
    </row>
    <row r="89" spans="1:24" s="310" customFormat="1" ht="21" customHeight="1" thickBot="1" x14ac:dyDescent="0.3">
      <c r="A89" s="465"/>
      <c r="B89" s="313"/>
      <c r="C89" s="466"/>
      <c r="D89" s="466"/>
      <c r="E89" s="514"/>
      <c r="F89" s="313"/>
      <c r="G89" s="467"/>
      <c r="H89" s="468"/>
      <c r="I89" s="468"/>
      <c r="J89" s="469"/>
      <c r="K89" s="470"/>
      <c r="L89" s="471"/>
      <c r="M89" s="471"/>
      <c r="N89" s="471"/>
      <c r="O89" s="309" t="s">
        <v>344</v>
      </c>
      <c r="P89" s="428" t="str">
        <f>IF(P88="","",IF(P88&gt;1,15,IF(P88&gt;0.9,13,IF(P88&gt;0.8,10,IF(P88&gt;0.7,8,IF(P88&gt;0.6,5,IF(P88&gt;0.5,3,0)))))))</f>
        <v/>
      </c>
      <c r="U89" s="311"/>
      <c r="V89" s="312"/>
      <c r="W89" s="313"/>
      <c r="X89" s="313"/>
    </row>
    <row r="90" spans="1:24" s="310" customFormat="1" ht="15" customHeight="1" x14ac:dyDescent="0.25">
      <c r="A90" s="465"/>
      <c r="B90" s="313"/>
      <c r="C90" s="466"/>
      <c r="D90" s="466"/>
      <c r="E90" s="313"/>
      <c r="F90" s="313"/>
      <c r="G90" s="467"/>
      <c r="H90" s="468"/>
      <c r="I90" s="468"/>
      <c r="J90" s="469"/>
      <c r="K90" s="470"/>
      <c r="L90" s="471"/>
      <c r="M90" s="471"/>
      <c r="N90" s="471"/>
      <c r="O90" s="309"/>
      <c r="P90" s="327"/>
      <c r="U90" s="311"/>
      <c r="V90" s="312"/>
      <c r="W90" s="313"/>
      <c r="X90" s="313"/>
    </row>
    <row r="91" spans="1:24" s="310" customFormat="1" ht="21" customHeight="1" x14ac:dyDescent="0.25">
      <c r="A91" s="465"/>
      <c r="B91" s="454" t="s">
        <v>271</v>
      </c>
      <c r="C91" s="455"/>
      <c r="D91" s="456"/>
      <c r="E91" s="456"/>
      <c r="F91" s="457"/>
      <c r="G91" s="458"/>
      <c r="H91" s="468"/>
      <c r="I91" s="468"/>
      <c r="J91" s="469"/>
      <c r="K91" s="470"/>
      <c r="L91" s="471"/>
      <c r="M91" s="471"/>
      <c r="N91" s="471"/>
      <c r="O91" s="309"/>
      <c r="P91" s="327"/>
      <c r="U91" s="311"/>
      <c r="V91" s="312"/>
      <c r="W91" s="313"/>
      <c r="X91" s="313"/>
    </row>
    <row r="92" spans="1:24" s="310" customFormat="1" ht="15" customHeight="1" x14ac:dyDescent="0.25">
      <c r="A92" s="465"/>
      <c r="B92" s="459" t="s">
        <v>272</v>
      </c>
      <c r="C92" s="540" t="s">
        <v>273</v>
      </c>
      <c r="D92" s="541"/>
      <c r="E92" s="542"/>
      <c r="F92" s="460"/>
      <c r="G92" s="461">
        <v>0.93</v>
      </c>
      <c r="H92" s="468"/>
      <c r="I92" s="468"/>
      <c r="J92" s="469"/>
      <c r="K92" s="470"/>
      <c r="L92" s="471"/>
      <c r="M92" s="471"/>
      <c r="N92" s="471"/>
      <c r="O92" s="309"/>
      <c r="P92" s="327"/>
      <c r="U92" s="311"/>
      <c r="V92" s="312"/>
      <c r="W92" s="313"/>
      <c r="X92" s="313"/>
    </row>
    <row r="93" spans="1:24" s="310" customFormat="1" ht="15" customHeight="1" x14ac:dyDescent="0.25">
      <c r="A93" s="465"/>
      <c r="B93" s="462"/>
      <c r="C93" s="534"/>
      <c r="D93" s="535"/>
      <c r="E93" s="536"/>
      <c r="F93" s="463"/>
      <c r="G93" s="464"/>
      <c r="H93" s="468"/>
      <c r="I93" s="468"/>
      <c r="J93" s="469"/>
      <c r="K93" s="470"/>
      <c r="L93" s="471"/>
      <c r="M93" s="471"/>
      <c r="N93" s="471"/>
      <c r="O93" s="309"/>
      <c r="P93" s="327"/>
      <c r="U93" s="311"/>
      <c r="V93" s="312"/>
      <c r="W93" s="313"/>
      <c r="X93" s="313"/>
    </row>
    <row r="94" spans="1:24" s="310" customFormat="1" ht="15" customHeight="1" x14ac:dyDescent="0.25">
      <c r="A94" s="465"/>
      <c r="B94" s="462"/>
      <c r="C94" s="534"/>
      <c r="D94" s="535"/>
      <c r="E94" s="536"/>
      <c r="F94" s="463"/>
      <c r="G94" s="464"/>
      <c r="H94" s="468"/>
      <c r="I94" s="468"/>
      <c r="J94" s="469"/>
      <c r="K94" s="470"/>
      <c r="L94" s="471"/>
      <c r="M94" s="471"/>
      <c r="N94" s="471"/>
      <c r="O94" s="309"/>
      <c r="P94" s="327"/>
      <c r="U94" s="311"/>
      <c r="V94" s="312"/>
      <c r="W94" s="313"/>
      <c r="X94" s="313"/>
    </row>
    <row r="95" spans="1:24" s="310" customFormat="1" ht="15" customHeight="1" x14ac:dyDescent="0.25">
      <c r="A95" s="465"/>
      <c r="B95" s="462"/>
      <c r="C95" s="534"/>
      <c r="D95" s="535"/>
      <c r="E95" s="536"/>
      <c r="F95" s="463"/>
      <c r="G95" s="464"/>
      <c r="H95" s="468"/>
      <c r="I95" s="468"/>
      <c r="J95" s="469"/>
      <c r="K95" s="470"/>
      <c r="L95" s="471"/>
      <c r="M95" s="471"/>
      <c r="N95" s="471"/>
      <c r="O95" s="309"/>
      <c r="P95" s="327"/>
      <c r="U95" s="311"/>
      <c r="V95" s="312"/>
      <c r="W95" s="313"/>
      <c r="X95" s="313"/>
    </row>
    <row r="96" spans="1:24" s="310" customFormat="1" ht="15" customHeight="1" x14ac:dyDescent="0.25">
      <c r="A96" s="465"/>
      <c r="B96" s="462"/>
      <c r="C96" s="534"/>
      <c r="D96" s="535"/>
      <c r="E96" s="536"/>
      <c r="F96" s="463"/>
      <c r="G96" s="464"/>
      <c r="H96" s="468"/>
      <c r="I96" s="468"/>
      <c r="J96" s="469"/>
      <c r="K96" s="470"/>
      <c r="L96" s="471"/>
      <c r="M96" s="471"/>
      <c r="N96" s="471"/>
      <c r="O96" s="309"/>
      <c r="P96" s="327"/>
      <c r="U96" s="311"/>
      <c r="V96" s="312"/>
      <c r="W96" s="313"/>
      <c r="X96" s="313"/>
    </row>
    <row r="97" spans="1:24" s="310" customFormat="1" ht="15" customHeight="1" x14ac:dyDescent="0.25">
      <c r="A97" s="465"/>
      <c r="B97" s="462"/>
      <c r="C97" s="534"/>
      <c r="D97" s="535"/>
      <c r="E97" s="536"/>
      <c r="F97" s="463"/>
      <c r="G97" s="464"/>
      <c r="H97" s="468"/>
      <c r="I97" s="468"/>
      <c r="J97" s="469"/>
      <c r="K97" s="470"/>
      <c r="L97" s="471"/>
      <c r="M97" s="471"/>
      <c r="N97" s="471"/>
      <c r="O97" s="309"/>
      <c r="P97" s="327"/>
      <c r="U97" s="311"/>
      <c r="V97" s="312"/>
      <c r="W97" s="313"/>
      <c r="X97" s="313"/>
    </row>
    <row r="98" spans="1:24" s="310" customFormat="1" ht="15" customHeight="1" x14ac:dyDescent="0.25">
      <c r="A98" s="465"/>
      <c r="B98" s="462"/>
      <c r="C98" s="534"/>
      <c r="D98" s="535"/>
      <c r="E98" s="536"/>
      <c r="F98" s="463"/>
      <c r="G98" s="464"/>
      <c r="H98" s="468"/>
      <c r="I98" s="468"/>
      <c r="J98" s="469"/>
      <c r="K98" s="470"/>
      <c r="L98" s="471"/>
      <c r="M98" s="471"/>
      <c r="N98" s="471"/>
      <c r="O98" s="309"/>
      <c r="P98" s="327"/>
      <c r="U98" s="311"/>
      <c r="V98" s="312"/>
      <c r="W98" s="313"/>
      <c r="X98" s="313"/>
    </row>
    <row r="99" spans="1:24" s="310" customFormat="1" ht="15" customHeight="1" x14ac:dyDescent="0.25">
      <c r="A99" s="465"/>
      <c r="B99" s="462"/>
      <c r="C99" s="534"/>
      <c r="D99" s="535"/>
      <c r="E99" s="536"/>
      <c r="F99" s="463"/>
      <c r="G99" s="464"/>
      <c r="H99" s="468"/>
      <c r="I99" s="468"/>
      <c r="J99" s="469"/>
      <c r="K99" s="470"/>
      <c r="L99" s="471"/>
      <c r="M99" s="471"/>
      <c r="N99" s="471"/>
      <c r="O99" s="309"/>
      <c r="P99" s="327"/>
      <c r="U99" s="311"/>
      <c r="V99" s="312"/>
      <c r="W99" s="313"/>
      <c r="X99" s="313"/>
    </row>
    <row r="100" spans="1:24" s="310" customFormat="1" ht="15" customHeight="1" x14ac:dyDescent="0.25">
      <c r="A100" s="465"/>
      <c r="B100" s="462"/>
      <c r="C100" s="534"/>
      <c r="D100" s="535"/>
      <c r="E100" s="536"/>
      <c r="F100" s="463"/>
      <c r="G100" s="464"/>
      <c r="H100" s="468"/>
      <c r="I100" s="468"/>
      <c r="J100" s="469"/>
      <c r="K100" s="470"/>
      <c r="L100" s="471"/>
      <c r="M100" s="471"/>
      <c r="N100" s="471"/>
      <c r="O100" s="309"/>
      <c r="P100" s="327"/>
      <c r="U100" s="311"/>
      <c r="V100" s="312"/>
      <c r="W100" s="313"/>
      <c r="X100" s="313"/>
    </row>
    <row r="101" spans="1:24" s="310" customFormat="1" ht="15" customHeight="1" x14ac:dyDescent="0.25">
      <c r="A101" s="465"/>
      <c r="B101" s="462"/>
      <c r="C101" s="534"/>
      <c r="D101" s="535"/>
      <c r="E101" s="536"/>
      <c r="F101" s="463"/>
      <c r="G101" s="464"/>
      <c r="H101" s="468"/>
      <c r="I101" s="468"/>
      <c r="J101" s="469"/>
      <c r="K101" s="470"/>
      <c r="L101" s="471"/>
      <c r="M101" s="471"/>
      <c r="N101" s="471"/>
      <c r="O101" s="309"/>
      <c r="P101" s="327"/>
      <c r="U101" s="311"/>
      <c r="V101" s="312"/>
      <c r="W101" s="313"/>
      <c r="X101" s="313"/>
    </row>
    <row r="102" spans="1:24" s="310" customFormat="1" ht="15" customHeight="1" x14ac:dyDescent="0.25">
      <c r="A102" s="465"/>
      <c r="B102" s="462"/>
      <c r="C102" s="534"/>
      <c r="D102" s="535"/>
      <c r="E102" s="536"/>
      <c r="F102" s="463"/>
      <c r="G102" s="464"/>
      <c r="H102" s="468"/>
      <c r="I102" s="468"/>
      <c r="J102" s="469"/>
      <c r="K102" s="470"/>
      <c r="L102" s="471"/>
      <c r="M102" s="471"/>
      <c r="N102" s="471"/>
      <c r="O102" s="309"/>
      <c r="P102" s="327"/>
      <c r="U102" s="311"/>
      <c r="V102" s="312"/>
      <c r="W102" s="313"/>
      <c r="X102" s="313"/>
    </row>
    <row r="103" spans="1:24" s="310" customFormat="1" ht="15" customHeight="1" thickBot="1" x14ac:dyDescent="0.3">
      <c r="A103" s="465"/>
      <c r="B103" s="313"/>
      <c r="C103" s="466"/>
      <c r="D103" s="466"/>
      <c r="E103" s="313"/>
      <c r="F103" s="313"/>
      <c r="G103" s="467"/>
      <c r="H103" s="468"/>
      <c r="I103" s="468"/>
      <c r="J103" s="469"/>
      <c r="K103" s="470"/>
      <c r="L103" s="471"/>
      <c r="M103" s="471"/>
      <c r="N103" s="471"/>
      <c r="O103" s="309"/>
      <c r="P103" s="327"/>
      <c r="U103" s="311"/>
      <c r="V103" s="312"/>
      <c r="W103" s="313"/>
      <c r="X103" s="313"/>
    </row>
    <row r="104" spans="1:24" s="310" customFormat="1" ht="39" customHeight="1" x14ac:dyDescent="0.25">
      <c r="A104" s="575" t="s">
        <v>348</v>
      </c>
      <c r="B104" s="576"/>
      <c r="C104" s="576"/>
      <c r="D104" s="576"/>
      <c r="E104" s="576"/>
      <c r="F104" s="576"/>
      <c r="G104" s="576"/>
      <c r="H104" s="576"/>
      <c r="I104" s="576"/>
      <c r="J104" s="576"/>
      <c r="K104" s="576"/>
      <c r="L104" s="576"/>
      <c r="M104" s="576"/>
      <c r="N104" s="576"/>
      <c r="O104" s="576"/>
      <c r="P104" s="577"/>
      <c r="Q104" s="556" t="s">
        <v>219</v>
      </c>
      <c r="R104" s="556"/>
      <c r="S104" s="568"/>
      <c r="T104" s="316"/>
      <c r="U104" s="311"/>
      <c r="V104" s="312"/>
      <c r="W104" s="313"/>
      <c r="X104" s="313"/>
    </row>
    <row r="105" spans="1:24" s="310" customFormat="1" ht="93" customHeight="1" x14ac:dyDescent="0.25">
      <c r="A105" s="578"/>
      <c r="B105" s="579"/>
      <c r="C105" s="579"/>
      <c r="D105" s="579"/>
      <c r="E105" s="579"/>
      <c r="F105" s="579"/>
      <c r="G105" s="579"/>
      <c r="H105" s="579"/>
      <c r="I105" s="579"/>
      <c r="J105" s="579"/>
      <c r="K105" s="579"/>
      <c r="L105" s="579"/>
      <c r="M105" s="579"/>
      <c r="N105" s="579"/>
      <c r="O105" s="579"/>
      <c r="P105" s="580"/>
      <c r="Q105" s="389" t="s">
        <v>67</v>
      </c>
      <c r="R105" s="389" t="s">
        <v>68</v>
      </c>
      <c r="S105" s="391" t="s">
        <v>69</v>
      </c>
      <c r="U105" s="311"/>
      <c r="V105" s="312"/>
      <c r="W105" s="313"/>
      <c r="X105" s="313"/>
    </row>
    <row r="106" spans="1:24" s="310" customFormat="1" x14ac:dyDescent="0.25">
      <c r="A106" s="472"/>
      <c r="B106" s="313"/>
      <c r="C106" s="466"/>
      <c r="D106" s="466"/>
      <c r="E106" s="473"/>
      <c r="F106" s="473"/>
      <c r="G106" s="473"/>
      <c r="H106" s="473"/>
      <c r="I106" s="473"/>
      <c r="J106" s="473"/>
      <c r="K106" s="473"/>
      <c r="L106" s="473"/>
      <c r="M106" s="473"/>
      <c r="N106" s="473"/>
      <c r="O106" s="473"/>
      <c r="P106" s="315"/>
      <c r="Q106" s="195"/>
      <c r="R106" s="195"/>
      <c r="S106" s="196" t="str">
        <f>IF(Q106="","",R106/Q106)</f>
        <v/>
      </c>
      <c r="U106" s="311"/>
      <c r="V106" s="312"/>
      <c r="W106" s="313"/>
      <c r="X106" s="313"/>
    </row>
    <row r="107" spans="1:24" s="310" customFormat="1" ht="21.75" customHeight="1" thickBot="1" x14ac:dyDescent="0.3">
      <c r="A107" s="474"/>
      <c r="B107" s="475"/>
      <c r="C107" s="476"/>
      <c r="D107" s="476"/>
      <c r="E107" s="475"/>
      <c r="F107" s="475"/>
      <c r="G107" s="477"/>
      <c r="H107" s="478"/>
      <c r="I107" s="478"/>
      <c r="J107" s="479"/>
      <c r="K107" s="480"/>
      <c r="L107" s="481"/>
      <c r="M107" s="481"/>
      <c r="N107" s="481"/>
      <c r="O107" s="392"/>
      <c r="P107" s="393"/>
      <c r="Q107" s="482"/>
      <c r="R107" s="394" t="s">
        <v>345</v>
      </c>
      <c r="S107" s="395" t="str">
        <f>IF(S106="","",IF(S106=1,15,IF(S106&gt;0.9,13,IF(S106&gt;0.8,11,IF(S106&gt;0.7,9,IF(S106&gt;0.6,6,IF(S106&gt;0.5,3,0)))))))</f>
        <v/>
      </c>
      <c r="T107" s="318"/>
      <c r="U107" s="311"/>
      <c r="V107" s="312"/>
      <c r="W107" s="313"/>
      <c r="X107" s="313"/>
    </row>
    <row r="108" spans="1:24" s="310" customFormat="1" x14ac:dyDescent="0.25">
      <c r="A108" s="465"/>
      <c r="B108" s="313"/>
      <c r="C108" s="466"/>
      <c r="D108" s="466"/>
      <c r="E108" s="313"/>
      <c r="F108" s="313"/>
      <c r="G108" s="467"/>
      <c r="H108" s="468"/>
      <c r="I108" s="468"/>
      <c r="J108" s="469"/>
      <c r="K108" s="470"/>
      <c r="L108" s="471"/>
      <c r="M108" s="471"/>
      <c r="N108" s="471"/>
      <c r="O108" s="314"/>
      <c r="P108" s="315"/>
      <c r="Q108" s="483"/>
      <c r="R108" s="309"/>
      <c r="S108" s="319"/>
      <c r="T108" s="318"/>
      <c r="U108" s="311"/>
      <c r="V108" s="312"/>
      <c r="W108" s="313"/>
      <c r="X108" s="313"/>
    </row>
    <row r="109" spans="1:24" s="310" customFormat="1" ht="15.75" thickBot="1" x14ac:dyDescent="0.3">
      <c r="A109" s="465"/>
      <c r="B109" s="313"/>
      <c r="C109" s="466"/>
      <c r="D109" s="466"/>
      <c r="E109" s="313"/>
      <c r="F109" s="313"/>
      <c r="G109" s="467"/>
      <c r="H109" s="468"/>
      <c r="I109" s="468"/>
      <c r="J109" s="469"/>
      <c r="K109" s="470"/>
      <c r="L109" s="471"/>
      <c r="M109" s="471"/>
      <c r="N109" s="471"/>
      <c r="O109" s="314"/>
      <c r="P109" s="315"/>
      <c r="Q109" s="483"/>
      <c r="R109" s="309"/>
      <c r="S109" s="319"/>
      <c r="T109" s="318"/>
      <c r="U109" s="311"/>
      <c r="V109" s="312"/>
      <c r="W109" s="313"/>
      <c r="X109" s="313"/>
    </row>
    <row r="110" spans="1:24" s="169" customFormat="1" ht="25.5" customHeight="1" x14ac:dyDescent="0.2">
      <c r="A110" s="563" t="s">
        <v>258</v>
      </c>
      <c r="B110" s="564"/>
      <c r="C110" s="564"/>
      <c r="D110" s="564"/>
      <c r="E110" s="564"/>
      <c r="F110" s="564"/>
      <c r="G110" s="564"/>
      <c r="H110" s="564"/>
      <c r="I110" s="564"/>
      <c r="J110" s="564"/>
      <c r="K110" s="564"/>
      <c r="L110" s="564"/>
      <c r="M110" s="564"/>
      <c r="N110" s="564"/>
      <c r="O110" s="564"/>
      <c r="P110" s="564"/>
      <c r="Q110" s="564"/>
      <c r="R110" s="564"/>
      <c r="S110" s="564"/>
      <c r="T110" s="565"/>
    </row>
    <row r="111" spans="1:24" s="169" customFormat="1" ht="24.95" customHeight="1" x14ac:dyDescent="0.2">
      <c r="A111" s="430" t="s">
        <v>151</v>
      </c>
      <c r="B111" s="230"/>
      <c r="C111" s="230"/>
      <c r="D111" s="226"/>
      <c r="E111" s="230"/>
      <c r="F111" s="230"/>
      <c r="G111" s="230"/>
      <c r="H111" s="230"/>
      <c r="I111" s="230"/>
      <c r="J111" s="230"/>
      <c r="K111" s="230"/>
      <c r="L111" s="230"/>
      <c r="M111" s="230"/>
      <c r="N111" s="230"/>
      <c r="O111" s="366" t="s">
        <v>240</v>
      </c>
      <c r="P111" s="367">
        <f>P112+P113</f>
        <v>0</v>
      </c>
      <c r="Q111" s="230"/>
      <c r="R111" s="194"/>
      <c r="S111" s="194"/>
      <c r="T111" s="198"/>
    </row>
    <row r="112" spans="1:24" s="169" customFormat="1" ht="15" customHeight="1" x14ac:dyDescent="0.25">
      <c r="A112" s="543" t="s">
        <v>152</v>
      </c>
      <c r="B112" s="544"/>
      <c r="C112" s="191"/>
      <c r="D112" s="233"/>
      <c r="E112" s="170" t="s">
        <v>82</v>
      </c>
      <c r="F112" s="189"/>
      <c r="G112" s="171"/>
      <c r="H112" s="292"/>
      <c r="I112" s="292"/>
      <c r="J112" s="203"/>
      <c r="K112" s="200"/>
      <c r="L112" s="180"/>
      <c r="M112" s="180"/>
      <c r="N112" s="180"/>
      <c r="O112" s="172">
        <f>IF(G112="",0,IF(G112="Ne treba rješavati predmete",1+SUM(L112:N112),(SUM(L112:N112)/G112)))</f>
        <v>0</v>
      </c>
      <c r="P112" s="54">
        <f>IF(K112&gt;0,O112*(J112/(J112-K112)),O112)</f>
        <v>0</v>
      </c>
      <c r="Q112" s="182"/>
      <c r="R112" s="182"/>
      <c r="S112" s="57" t="str">
        <f>IF(Q112="","",R112/Q112)</f>
        <v/>
      </c>
      <c r="T112" s="186">
        <f>IF(P112="","",IF(C112="Ne","",IF(G112="Ne treba rješavati predmete","",IF((P112+P113)&gt;1,20,IF(S112="",IF((P112+P113)&gt;0.9,18,IF((P112+P113)&gt;0.8,16,IF((P112+P113)&gt;0.7,12,IF((P112+P113)&gt;0.6,8,IF((P112+P113)&gt;0.5,4,0))))),IF((S112+S113)=1,20,IF((S112+S113)&gt;0.9,18,IF((S112+S113)&gt;0.8,16,IF((S112+S113)&gt;0.7,12,IF((S112+S113)&gt;0.6,8,IF((S112+S113)&gt;0.5,4,0)))))))))))</f>
        <v>0</v>
      </c>
    </row>
    <row r="113" spans="1:22" s="169" customFormat="1" ht="15" customHeight="1" x14ac:dyDescent="0.25">
      <c r="A113" s="543" t="s">
        <v>153</v>
      </c>
      <c r="B113" s="544"/>
      <c r="C113" s="191"/>
      <c r="D113" s="190"/>
      <c r="E113" s="397"/>
      <c r="F113" s="193"/>
      <c r="G113" s="174"/>
      <c r="H113" s="292"/>
      <c r="I113" s="292"/>
      <c r="J113" s="203"/>
      <c r="K113" s="200"/>
      <c r="L113" s="180"/>
      <c r="M113" s="180"/>
      <c r="N113" s="180"/>
      <c r="O113" s="172">
        <f>IF(G113="",0,(SUM(L113:N113)/G113))</f>
        <v>0</v>
      </c>
      <c r="P113" s="54">
        <f>IF(K113&gt;0,O113*(J113/(J113-K113)),O113)</f>
        <v>0</v>
      </c>
      <c r="Q113" s="195"/>
      <c r="R113" s="195"/>
      <c r="S113" s="196" t="str">
        <f t="shared" ref="S113" si="26">IF(Q113="","",R113/Q113)</f>
        <v/>
      </c>
      <c r="T113" s="56" t="str">
        <f>IF(C113="Ne","",IF(E113="",IF(G113="",""),IF(C113="Ne","",IF(E113="Tužilac",IF((P112+P113)&gt;1,40,IF(S113="",IF((P112+P113)&gt;0.9,35,IF((P112+P113)&gt;0.8,30,IF((P112+P113)&gt;0.7,20,IF((P112+P113)&gt;0.6,15,IF((P112+P113)&gt;0.5,10,0))))),IF((S112+S113)=1,40,IF((S112+S113)&gt;0.9,43,IF((S112+S113)&gt;0.8,30,IF((S112+S113)&gt;0.7,20,IF((S112+S113)&gt;0.6,15,IF((S112+S113)&gt;0.5,10,0)))))))),IF((P112+P113)&gt;1,25,IF(S113="",IF((P112+P113)&gt;0.9,22,IF((P112+P113)&gt;0.8,20,IF((P112+P113)&gt;0.7,15,IF((P112+P113)&gt;0.6,10,IF((P112+P113)&gt;0.5,5,0))))),IF((S112+S113)=1,25,IF((S112+S113)&gt;0.9,22,IF((S112+S113)&gt;0.8,20,IF((S112+S113)&gt;0.7,15,IF((S112+S113)&gt;0.6,10,IF((S112+S113)&gt;0.5,5,0))))))))))))</f>
        <v/>
      </c>
    </row>
    <row r="114" spans="1:22" s="169" customFormat="1" ht="24.95" customHeight="1" x14ac:dyDescent="0.2">
      <c r="A114" s="431" t="s">
        <v>150</v>
      </c>
      <c r="B114" s="235"/>
      <c r="C114" s="236"/>
      <c r="D114" s="226"/>
      <c r="E114" s="230"/>
      <c r="F114" s="230"/>
      <c r="G114" s="231"/>
      <c r="H114" s="237"/>
      <c r="I114" s="237"/>
      <c r="J114" s="235"/>
      <c r="K114" s="230"/>
      <c r="L114" s="230"/>
      <c r="M114" s="230"/>
      <c r="N114" s="230"/>
      <c r="O114" s="366" t="s">
        <v>240</v>
      </c>
      <c r="P114" s="367">
        <f>P115+P116</f>
        <v>0</v>
      </c>
      <c r="Q114" s="199"/>
      <c r="R114" s="432"/>
      <c r="S114" s="432"/>
      <c r="T114" s="232"/>
    </row>
    <row r="115" spans="1:22" s="169" customFormat="1" ht="15" customHeight="1" x14ac:dyDescent="0.25">
      <c r="A115" s="543" t="s">
        <v>152</v>
      </c>
      <c r="B115" s="544"/>
      <c r="C115" s="191"/>
      <c r="D115" s="190"/>
      <c r="E115" s="397"/>
      <c r="F115" s="193"/>
      <c r="G115" s="174"/>
      <c r="H115" s="292"/>
      <c r="I115" s="292"/>
      <c r="J115" s="203"/>
      <c r="K115" s="200"/>
      <c r="L115" s="50"/>
      <c r="M115" s="50"/>
      <c r="N115" s="180"/>
      <c r="O115" s="172">
        <f>IF(G115="",0,(SUM(L115:N115)/G115))</f>
        <v>0</v>
      </c>
      <c r="P115" s="54">
        <f>IF(K115&gt;0,O115*(J115/(J115-K115)),O115)</f>
        <v>0</v>
      </c>
      <c r="Q115" s="55"/>
      <c r="R115" s="55"/>
      <c r="S115" s="52" t="str">
        <f>IF(Q115="","",R115/Q115)</f>
        <v/>
      </c>
      <c r="T115" s="56" t="str">
        <f>IF(C115="Ne","",IF(E115="",IF(G115="",""),IF(C115="Ne","",IF(E115="Tužilac",IF((P116+P115)&gt;1,40,IF(S115="",IF((P116+P115)&gt;0.9,35,IF((P116+P115)&gt;0.8,30,IF((P116+P115)&gt;0.7,20,IF((P116+P115)&gt;0.6,15,IF((P116+P115)&gt;0.5,10,0))))),IF((S116+S115)=1,40,IF((S116+S115)&gt;0.9,35,IF((S116+S115)&gt;0.8,30,IF((S116+S115)&gt;0.7,20,IF((S116+S115)&gt;0.6,15,IF((S116+S115)&gt;0.5,10,0)))))))),IF((P116+P115)&gt;1,25,IF(S115="",IF((P116+P115)&gt;0.9,22,IF((P116+P115)&gt;0.8,20,IF((P116+P115)&gt;0.7,15,IF((P116+P115)&gt;0.6,10,IF((P116+P115)&gt;0.5,5,0))))),IF((S116+S115)=1,25,IF((S116+S115)&gt;0.9,22,IF((S116+S115)&gt;0.8,20,IF((S116+S115)&gt;0.7,15,IF((S116+S115)&gt;0.6,10,IF((S116+S115)&gt;0.5,5,0))))))))))))</f>
        <v/>
      </c>
      <c r="V115" s="199"/>
    </row>
    <row r="116" spans="1:22" s="169" customFormat="1" ht="15" customHeight="1" x14ac:dyDescent="0.25">
      <c r="A116" s="543" t="s">
        <v>153</v>
      </c>
      <c r="B116" s="544"/>
      <c r="C116" s="191"/>
      <c r="D116" s="190"/>
      <c r="E116" s="397"/>
      <c r="F116" s="193" t="str">
        <f t="shared" ref="F116" si="27">IF(E116="Tužilac",1,IF(E116="Zamjenik glavnog tužioca",2,IF(E116="Šef odjela",3,IF(E116="Član VSTV-a",4,IF(E116="Šef odsjeka",5,"")))))</f>
        <v/>
      </c>
      <c r="G116" s="174"/>
      <c r="H116" s="292"/>
      <c r="I116" s="292"/>
      <c r="J116" s="203"/>
      <c r="K116" s="200"/>
      <c r="L116" s="180"/>
      <c r="M116" s="180"/>
      <c r="N116" s="180"/>
      <c r="O116" s="172">
        <f>IF(G116="",0,(SUM(L116:N116)/G116))</f>
        <v>0</v>
      </c>
      <c r="P116" s="54">
        <f t="shared" ref="P116" si="28">IF(K116&gt;0,O116*(J116/(J116-K116)),O116)</f>
        <v>0</v>
      </c>
      <c r="Q116" s="195"/>
      <c r="R116" s="195"/>
      <c r="S116" s="196" t="str">
        <f t="shared" ref="S116" si="29">IF(Q116="","",R116/Q116)</f>
        <v/>
      </c>
      <c r="T116" s="56" t="str">
        <f>IF(C116="Ne","",IF(E116="",IF(G116="",""),IF(C116="Ne","",IF(E116="Tužilac",IF((P115+P116)&gt;1,40,IF(S116="",IF((P115+P116)&gt;0.9,35,IF((P115+P116)&gt;0.8,30,IF((P115+P116)&gt;0.7,20,IF((P115+P116)&gt;0.6,15,IF((P115+P116)&gt;0.5,10,0))))),IF((S115+S116)=1,40,IF((S115+S116)&gt;0.9,43,IF((S115+S116)&gt;0.8,30,IF((S115+S116)&gt;0.7,20,IF((S115+S116)&gt;0.6,15,IF((S115+S116)&gt;0.5,10,0)))))))),IF((P115+P116)&gt;1,25,IF(S116="",IF((P115+P116)&gt;0.9,22,IF((P115+P116)&gt;0.8,20,IF((P115+P116)&gt;0.7,15,IF((P115+P116)&gt;0.6,10,IF((P115+P116)&gt;0.5,5,0))))),IF((S115+S116)=1,25,IF((S115+S116)&gt;0.9,22,IF((S115+S116)&gt;0.8,20,IF((S115+S116)&gt;0.7,15,IF((S115+S116)&gt;0.6,10,IF((S115+S116)&gt;0.5,5,0))))))))))))</f>
        <v/>
      </c>
    </row>
    <row r="117" spans="1:22" s="169" customFormat="1" ht="24.95" customHeight="1" x14ac:dyDescent="0.2">
      <c r="A117" s="431" t="s">
        <v>150</v>
      </c>
      <c r="B117" s="235"/>
      <c r="C117" s="236"/>
      <c r="D117" s="226"/>
      <c r="E117" s="230"/>
      <c r="F117" s="230"/>
      <c r="G117" s="231"/>
      <c r="H117" s="237"/>
      <c r="I117" s="237"/>
      <c r="J117" s="235"/>
      <c r="K117" s="230"/>
      <c r="L117" s="230"/>
      <c r="M117" s="230"/>
      <c r="N117" s="230"/>
      <c r="O117" s="366" t="s">
        <v>240</v>
      </c>
      <c r="P117" s="367">
        <f>P118+P119</f>
        <v>0</v>
      </c>
      <c r="Q117" s="199"/>
      <c r="R117" s="432"/>
      <c r="S117" s="432"/>
      <c r="T117" s="232"/>
    </row>
    <row r="118" spans="1:22" s="169" customFormat="1" ht="15" customHeight="1" x14ac:dyDescent="0.25">
      <c r="A118" s="543" t="s">
        <v>152</v>
      </c>
      <c r="B118" s="544"/>
      <c r="C118" s="191"/>
      <c r="D118" s="190"/>
      <c r="E118" s="397"/>
      <c r="F118" s="193" t="str">
        <f t="shared" ref="F118:F119" si="30">IF(E118="Tužilac",1,IF(E118="Zamjenik glavnog tužioca",2,IF(E118="Šef odjela",3,IF(E118="Član VSTV-a",4,IF(E118="Šef odsjeka",5,"")))))</f>
        <v/>
      </c>
      <c r="G118" s="174"/>
      <c r="H118" s="293"/>
      <c r="I118" s="293"/>
      <c r="J118" s="173"/>
      <c r="K118" s="202"/>
      <c r="L118" s="50"/>
      <c r="M118" s="50"/>
      <c r="N118" s="180"/>
      <c r="O118" s="172">
        <f>IF(G118="",0,(SUM(L118:N118)/G118))</f>
        <v>0</v>
      </c>
      <c r="P118" s="54">
        <f t="shared" ref="P118:P119" si="31">IF(K118&gt;0,O118*(J118/(J118-K118)),O118)</f>
        <v>0</v>
      </c>
      <c r="Q118" s="195"/>
      <c r="R118" s="195"/>
      <c r="S118" s="196" t="str">
        <f t="shared" ref="S118:S119" si="32">IF(Q118="","",R118/Q118)</f>
        <v/>
      </c>
      <c r="T118" s="56" t="str">
        <f>IF(C118="Ne","",IF(E118="",IF(G118="",""),IF(C118="Ne","",IF(E118="Tužilac",IF((P119+P118)&gt;1,40,IF(S118="",IF((P119+P118)&gt;0.9,35,IF((P119+P118)&gt;0.8,30,IF((P119+P118)&gt;0.7,20,IF((P119+P118)&gt;0.6,15,IF((P119+P118)&gt;0.5,10,0))))),IF((S119+S118)=1,40,IF((S119+S118)&gt;0.9,35,IF((S119+S118)&gt;0.8,30,IF((S119+S118)&gt;0.7,20,IF((S119+S118)&gt;0.6,15,IF((S119+S118)&gt;0.5,10,0)))))))),IF((P119+P118)&gt;1,25,IF(S118="",IF((P119+P118)&gt;0.9,22,IF((P119+P118)&gt;0.8,20,IF((P119+P118)&gt;0.7,15,IF((P119+P118)&gt;0.6,10,IF((P119+P118)&gt;0.5,5,0))))),IF((S119+S118)=1,25,IF((S119+S118)&gt;0.9,22,IF((S119+S118)&gt;0.8,20,IF((S119+S118)&gt;0.7,15,IF((S119+S118)&gt;0.6,10,IF((S119+S118)&gt;0.5,5,0))))))))))))</f>
        <v/>
      </c>
    </row>
    <row r="119" spans="1:22" s="169" customFormat="1" ht="15" customHeight="1" x14ac:dyDescent="0.25">
      <c r="A119" s="543" t="s">
        <v>153</v>
      </c>
      <c r="B119" s="544"/>
      <c r="C119" s="191"/>
      <c r="D119" s="190"/>
      <c r="E119" s="397"/>
      <c r="F119" s="193" t="str">
        <f t="shared" si="30"/>
        <v/>
      </c>
      <c r="G119" s="174"/>
      <c r="H119" s="292"/>
      <c r="I119" s="292"/>
      <c r="J119" s="203"/>
      <c r="K119" s="200"/>
      <c r="L119" s="180"/>
      <c r="M119" s="180"/>
      <c r="N119" s="180"/>
      <c r="O119" s="172">
        <f>IF(G119="",0,(SUM(L119:N119)/G119))</f>
        <v>0</v>
      </c>
      <c r="P119" s="54">
        <f t="shared" si="31"/>
        <v>0</v>
      </c>
      <c r="Q119" s="195"/>
      <c r="R119" s="195"/>
      <c r="S119" s="196" t="str">
        <f t="shared" si="32"/>
        <v/>
      </c>
      <c r="T119" s="56" t="str">
        <f>IF(C119="Ne","",IF(E119="",IF(G119="",""),IF(C119="Ne","",IF(E119="Tužilac",IF((P118+P119)&gt;1,40,IF(S119="",IF((P118+P119)&gt;0.9,35,IF((P118+P119)&gt;0.8,30,IF((P118+P119)&gt;0.7,20,IF((P118+P119)&gt;0.6,15,IF((P118+P119)&gt;0.5,10,0))))),IF((S118+S119)=1,40,IF((S118+S119)&gt;0.9,43,IF((S118+S119)&gt;0.8,30,IF((S118+S119)&gt;0.7,20,IF((S118+S119)&gt;0.6,15,IF((S118+S119)&gt;0.5,10,0)))))))),IF((P118+P119)&gt;1,25,IF(S119="",IF((P118+P119)&gt;0.9,22,IF((P118+P119)&gt;0.8,20,IF((P118+P119)&gt;0.7,15,IF((P118+P119)&gt;0.6,10,IF((P118+P119)&gt;0.5,5,0))))),IF((S118+S119)=1,25,IF((S118+S119)&gt;0.9,22,IF((S118+S119)&gt;0.8,20,IF((S118+S119)&gt;0.7,15,IF((S118+S119)&gt;0.6,10,IF((S118+S119)&gt;0.5,5,0))))))))))))</f>
        <v/>
      </c>
    </row>
    <row r="120" spans="1:22" s="169" customFormat="1" ht="24.95" customHeight="1" x14ac:dyDescent="0.2">
      <c r="A120" s="431" t="s">
        <v>150</v>
      </c>
      <c r="B120" s="235"/>
      <c r="C120" s="236"/>
      <c r="D120" s="226"/>
      <c r="E120" s="230"/>
      <c r="F120" s="230"/>
      <c r="G120" s="231"/>
      <c r="H120" s="237"/>
      <c r="I120" s="237"/>
      <c r="J120" s="235"/>
      <c r="K120" s="230"/>
      <c r="L120" s="230"/>
      <c r="M120" s="230"/>
      <c r="N120" s="230"/>
      <c r="O120" s="366" t="s">
        <v>240</v>
      </c>
      <c r="P120" s="367">
        <f>P121+P122</f>
        <v>0</v>
      </c>
      <c r="Q120" s="199"/>
      <c r="R120" s="432"/>
      <c r="S120" s="432"/>
      <c r="T120" s="232"/>
    </row>
    <row r="121" spans="1:22" s="169" customFormat="1" ht="15" customHeight="1" x14ac:dyDescent="0.25">
      <c r="A121" s="543" t="s">
        <v>152</v>
      </c>
      <c r="B121" s="544"/>
      <c r="C121" s="191"/>
      <c r="D121" s="190"/>
      <c r="E121" s="397"/>
      <c r="F121" s="193" t="str">
        <f t="shared" ref="F121:F122" si="33">IF(E121="Tužilac",1,IF(E121="Zamjenik glavnog tužioca",2,IF(E121="Šef odjela",3,IF(E121="Član VSTV-a",4,IF(E121="Šef odsjeka",5,"")))))</f>
        <v/>
      </c>
      <c r="G121" s="174"/>
      <c r="H121" s="292"/>
      <c r="I121" s="292"/>
      <c r="J121" s="200"/>
      <c r="K121" s="200"/>
      <c r="L121" s="180"/>
      <c r="M121" s="180"/>
      <c r="N121" s="180"/>
      <c r="O121" s="172">
        <f>IF(G121="",0,(SUM(L121:N121)/G121))</f>
        <v>0</v>
      </c>
      <c r="P121" s="54">
        <f t="shared" ref="P121:P122" si="34">IF(K121&gt;0,O121*(J121/(J121-K121)),O121)</f>
        <v>0</v>
      </c>
      <c r="Q121" s="195"/>
      <c r="R121" s="195"/>
      <c r="S121" s="196" t="str">
        <f t="shared" ref="S121:S122" si="35">IF(Q121="","",R121/Q121)</f>
        <v/>
      </c>
      <c r="T121" s="56" t="str">
        <f>IF(C121="Ne","",IF(E121="",IF(G121="",""),IF(C121="Ne","",IF(E121="Tužilac",IF((P122+P121)&gt;1,40,IF(S121="",IF((P122+P121)&gt;0.9,35,IF((P122+P121)&gt;0.8,30,IF((P122+P121)&gt;0.7,20,IF((P122+P121)&gt;0.6,15,IF((P122+P121)&gt;0.5,10,0))))),IF((S122+S121)=1,40,IF((S122+S121)&gt;0.9,35,IF((S122+S121)&gt;0.8,30,IF((S122+S121)&gt;0.7,20,IF((S122+S121)&gt;0.6,15,IF((S122+S121)&gt;0.5,10,0)))))))),IF((P122+P121)&gt;1,25,IF(S121="",IF((P122+P121)&gt;0.9,22,IF((P122+P121)&gt;0.8,20,IF((P122+P121)&gt;0.7,15,IF((P122+P121)&gt;0.6,10,IF((P122+P121)&gt;0.5,5,0))))),IF((S122+S121)=1,25,IF((S122+S121)&gt;0.9,22,IF((S122+S121)&gt;0.8,20,IF((S122+S121)&gt;0.7,15,IF((S122+S121)&gt;0.6,10,IF((S122+S121)&gt;0.5,5,0))))))))))))</f>
        <v/>
      </c>
    </row>
    <row r="122" spans="1:22" s="169" customFormat="1" ht="15" customHeight="1" x14ac:dyDescent="0.25">
      <c r="A122" s="543" t="s">
        <v>153</v>
      </c>
      <c r="B122" s="544"/>
      <c r="C122" s="192"/>
      <c r="D122" s="190"/>
      <c r="E122" s="397"/>
      <c r="F122" s="193" t="str">
        <f t="shared" si="33"/>
        <v/>
      </c>
      <c r="G122" s="174"/>
      <c r="H122" s="292"/>
      <c r="I122" s="292"/>
      <c r="J122" s="200"/>
      <c r="K122" s="200"/>
      <c r="L122" s="180"/>
      <c r="M122" s="180"/>
      <c r="N122" s="180"/>
      <c r="O122" s="172">
        <f>IF(G122="",0,(SUM(L122:N122)/G122))</f>
        <v>0</v>
      </c>
      <c r="P122" s="54">
        <f t="shared" si="34"/>
        <v>0</v>
      </c>
      <c r="Q122" s="195"/>
      <c r="R122" s="195"/>
      <c r="S122" s="196" t="str">
        <f t="shared" si="35"/>
        <v/>
      </c>
      <c r="T122" s="197" t="str">
        <f>IF(C122="Ne","",IF(E122="",IF(G122="",""),IF(C122="Ne","",IF(E122="Tužilac",IF((P121+P122)&gt;1,40,IF(S122="",IF((P121+P122)&gt;0.9,35,IF((P121+P122)&gt;0.8,30,IF((P121+P122)&gt;0.7,20,IF((P121+P122)&gt;0.6,15,IF((P121+P122)&gt;0.5,10,0))))),IF((S121+S122)=1,40,IF((S121+S122)&gt;0.9,43,IF((S121+S122)&gt;0.8,30,IF((S121+S122)&gt;0.7,20,IF((S121+S122)&gt;0.6,15,IF((S121+S122)&gt;0.5,10,0)))))))),IF((P121+P122)&gt;1,25,IF(S122="",IF((P121+P122)&gt;0.9,22,IF((P121+P122)&gt;0.8,20,IF((P121+P122)&gt;0.7,15,IF((P121+P122)&gt;0.6,10,IF((P121+P122)&gt;0.5,5,0))))),IF((S121+S122)=1,25,IF((S121+S122)&gt;0.9,22,IF((S121+S122)&gt;0.8,20,IF((S121+S122)&gt;0.7,15,IF((S121+S122)&gt;0.6,10,IF((S121+S122)&gt;0.5,5,0))))))))))))</f>
        <v/>
      </c>
    </row>
    <row r="123" spans="1:22" s="169" customFormat="1" ht="24.95" customHeight="1" x14ac:dyDescent="0.2">
      <c r="A123" s="431" t="s">
        <v>150</v>
      </c>
      <c r="B123" s="235"/>
      <c r="C123" s="236"/>
      <c r="D123" s="226"/>
      <c r="E123" s="230"/>
      <c r="F123" s="230"/>
      <c r="G123" s="231"/>
      <c r="H123" s="237"/>
      <c r="I123" s="237"/>
      <c r="J123" s="235"/>
      <c r="K123" s="230"/>
      <c r="L123" s="230"/>
      <c r="M123" s="230"/>
      <c r="N123" s="230"/>
      <c r="O123" s="366" t="s">
        <v>240</v>
      </c>
      <c r="P123" s="367">
        <f>P124+P125</f>
        <v>0</v>
      </c>
      <c r="Q123" s="199"/>
      <c r="R123" s="432"/>
      <c r="S123" s="432"/>
      <c r="T123" s="232"/>
    </row>
    <row r="124" spans="1:22" s="169" customFormat="1" ht="15" customHeight="1" x14ac:dyDescent="0.25">
      <c r="A124" s="543" t="s">
        <v>152</v>
      </c>
      <c r="B124" s="544"/>
      <c r="C124" s="191"/>
      <c r="D124" s="190"/>
      <c r="E124" s="397"/>
      <c r="F124" s="193" t="str">
        <f t="shared" ref="F124:F125" si="36">IF(E124="Tužilac",1,IF(E124="Zamjenik glavnog tužioca",2,IF(E124="Šef odjela",3,IF(E124="Član VSTV-a",4,IF(E124="Šef odsjeka",5,"")))))</f>
        <v/>
      </c>
      <c r="G124" s="174"/>
      <c r="H124" s="292"/>
      <c r="I124" s="292"/>
      <c r="J124" s="203"/>
      <c r="K124" s="200"/>
      <c r="L124" s="180"/>
      <c r="M124" s="180"/>
      <c r="N124" s="180"/>
      <c r="O124" s="172">
        <f>IF(G124="",0,(SUM(L124:N124)/G124))</f>
        <v>0</v>
      </c>
      <c r="P124" s="54">
        <f t="shared" ref="P124:P125" si="37">IF(K124&gt;0,O124*(J124/(J124-K124)),O124)</f>
        <v>0</v>
      </c>
      <c r="Q124" s="195"/>
      <c r="R124" s="195"/>
      <c r="S124" s="196" t="str">
        <f t="shared" ref="S124:S125" si="38">IF(Q124="","",R124/Q124)</f>
        <v/>
      </c>
      <c r="T124" s="56" t="str">
        <f>IF(C124="Ne","",IF(E124="",IF(G124="",""),IF(C124="Ne","",IF(E124="Tužilac",IF((P125+P124)&gt;1,40,IF(S124="",IF((P125+P124)&gt;0.9,35,IF((P125+P124)&gt;0.8,30,IF((P125+P124)&gt;0.7,20,IF((P125+P124)&gt;0.6,15,IF((P125+P124)&gt;0.5,10,0))))),IF((S125+S124)=1,40,IF((S125+S124)&gt;0.9,35,IF((S125+S124)&gt;0.8,30,IF((S125+S124)&gt;0.7,20,IF((S125+S124)&gt;0.6,15,IF((S125+S124)&gt;0.5,10,0)))))))),IF((P125+P124)&gt;1,25,IF(S124="",IF((P125+P124)&gt;0.9,22,IF((P125+P124)&gt;0.8,20,IF((P125+P124)&gt;0.7,15,IF((P125+P124)&gt;0.6,10,IF((P125+P124)&gt;0.5,5,0))))),IF((S125+S124)=1,25,IF((S125+S124)&gt;0.9,22,IF((S125+S124)&gt;0.8,20,IF((S125+S124)&gt;0.7,15,IF((S125+S124)&gt;0.6,10,IF((S125+S124)&gt;0.5,5,0))))))))))))</f>
        <v/>
      </c>
    </row>
    <row r="125" spans="1:22" s="169" customFormat="1" ht="15" customHeight="1" x14ac:dyDescent="0.25">
      <c r="A125" s="543" t="s">
        <v>153</v>
      </c>
      <c r="B125" s="544"/>
      <c r="C125" s="191"/>
      <c r="D125" s="190"/>
      <c r="E125" s="397"/>
      <c r="F125" s="193" t="str">
        <f t="shared" si="36"/>
        <v/>
      </c>
      <c r="G125" s="174"/>
      <c r="H125" s="292"/>
      <c r="I125" s="292"/>
      <c r="J125" s="203"/>
      <c r="K125" s="200"/>
      <c r="L125" s="180"/>
      <c r="M125" s="180"/>
      <c r="N125" s="180"/>
      <c r="O125" s="172">
        <f>IF(G125="",0,(SUM(L125:N125)/G125))</f>
        <v>0</v>
      </c>
      <c r="P125" s="54">
        <f t="shared" si="37"/>
        <v>0</v>
      </c>
      <c r="Q125" s="195"/>
      <c r="R125" s="195"/>
      <c r="S125" s="196" t="str">
        <f t="shared" si="38"/>
        <v/>
      </c>
      <c r="T125" s="56" t="str">
        <f>IF(C125="Ne","",IF(E125="",IF(G125="",""),IF(C125="Ne","",IF(E125="Tužilac",IF((P124+P125)&gt;1,40,IF(S125="",IF((P124+P125)&gt;0.9,35,IF((P124+P125)&gt;0.8,30,IF((P124+P125)&gt;0.7,20,IF((P124+P125)&gt;0.6,15,IF((P124+P125)&gt;0.5,10,0))))),IF((S124+S125)=1,40,IF((S124+S125)&gt;0.9,43,IF((S124+S125)&gt;0.8,30,IF((S124+S125)&gt;0.7,20,IF((S124+S125)&gt;0.6,15,IF((S124+S125)&gt;0.5,10,0)))))))),IF((P124+P125)&gt;1,25,IF(S125="",IF((P124+P125)&gt;0.9,22,IF((P124+P125)&gt;0.8,20,IF((P124+P125)&gt;0.7,15,IF((P124+P125)&gt;0.6,10,IF((P124+P125)&gt;0.5,5,0))))),IF((S124+S125)=1,25,IF((S124+S125)&gt;0.9,22,IF((S124+S125)&gt;0.8,20,IF((S124+S125)&gt;0.7,15,IF((S124+S125)&gt;0.6,10,IF((S124+S125)&gt;0.5,5,0))))))))))))</f>
        <v/>
      </c>
    </row>
    <row r="126" spans="1:22" s="169" customFormat="1" ht="24.95" customHeight="1" x14ac:dyDescent="0.2">
      <c r="A126" s="431" t="s">
        <v>150</v>
      </c>
      <c r="B126" s="235"/>
      <c r="C126" s="236"/>
      <c r="D126" s="226"/>
      <c r="E126" s="230"/>
      <c r="F126" s="230"/>
      <c r="G126" s="231"/>
      <c r="H126" s="237"/>
      <c r="I126" s="237"/>
      <c r="J126" s="235"/>
      <c r="K126" s="230"/>
      <c r="L126" s="230"/>
      <c r="M126" s="230"/>
      <c r="N126" s="230"/>
      <c r="O126" s="366" t="s">
        <v>240</v>
      </c>
      <c r="P126" s="367">
        <f>P127+P128</f>
        <v>0</v>
      </c>
      <c r="Q126" s="199"/>
      <c r="R126" s="432"/>
      <c r="S126" s="432"/>
      <c r="T126" s="232"/>
    </row>
    <row r="127" spans="1:22" s="169" customFormat="1" ht="15" customHeight="1" x14ac:dyDescent="0.25">
      <c r="A127" s="543" t="s">
        <v>152</v>
      </c>
      <c r="B127" s="544"/>
      <c r="C127" s="191"/>
      <c r="D127" s="190"/>
      <c r="E127" s="397"/>
      <c r="F127" s="193" t="str">
        <f t="shared" ref="F127:F128" si="39">IF(E127="Tužilac",1,IF(E127="Zamjenik glavnog tužioca",2,IF(E127="Šef odjela",3,IF(E127="Član VSTV-a",4,IF(E127="Šef odsjeka",5,"")))))</f>
        <v/>
      </c>
      <c r="G127" s="174"/>
      <c r="H127" s="292"/>
      <c r="I127" s="292"/>
      <c r="J127" s="200"/>
      <c r="K127" s="200"/>
      <c r="L127" s="180"/>
      <c r="M127" s="180"/>
      <c r="N127" s="180"/>
      <c r="O127" s="172">
        <f>IF(G127="",0,(SUM(L127:N127)/G127))</f>
        <v>0</v>
      </c>
      <c r="P127" s="54">
        <f t="shared" ref="P127:P128" si="40">IF(K127&gt;0,O127*(J127/(J127-K127)),O127)</f>
        <v>0</v>
      </c>
      <c r="Q127" s="195"/>
      <c r="R127" s="195"/>
      <c r="S127" s="196" t="str">
        <f t="shared" ref="S127:S128" si="41">IF(Q127="","",R127/Q127)</f>
        <v/>
      </c>
      <c r="T127" s="56" t="str">
        <f>IF(C127="Ne","",IF(E127="",IF(G127="",""),IF(C127="Ne","",IF(E127="Tužilac",IF((P128+P127)&gt;1,40,IF(S127="",IF((P128+P127)&gt;0.9,35,IF((P128+P127)&gt;0.8,30,IF((P128+P127)&gt;0.7,20,IF((P128+P127)&gt;0.6,15,IF((P128+P127)&gt;0.5,10,0))))),IF((S128+S127)=1,40,IF((S128+S127)&gt;0.9,35,IF((S128+S127)&gt;0.8,30,IF((S128+S127)&gt;0.7,20,IF((S128+S127)&gt;0.6,15,IF((S128+S127)&gt;0.5,10,0)))))))),IF((P128+P127)&gt;1,25,IF(S127="",IF((P128+P127)&gt;0.9,22,IF((P128+P127)&gt;0.8,20,IF((P128+P127)&gt;0.7,15,IF((P128+P127)&gt;0.6,10,IF((P128+P127)&gt;0.5,5,0))))),IF((S128+S127)=1,25,IF((S128+S127)&gt;0.9,22,IF((S128+S127)&gt;0.8,20,IF((S128+S127)&gt;0.7,15,IF((S128+S127)&gt;0.6,10,IF((S128+S127)&gt;0.5,5,0))))))))))))</f>
        <v/>
      </c>
    </row>
    <row r="128" spans="1:22" s="169" customFormat="1" ht="15" customHeight="1" x14ac:dyDescent="0.25">
      <c r="A128" s="543" t="s">
        <v>153</v>
      </c>
      <c r="B128" s="544"/>
      <c r="C128" s="192"/>
      <c r="D128" s="190"/>
      <c r="E128" s="397"/>
      <c r="F128" s="193" t="str">
        <f t="shared" si="39"/>
        <v/>
      </c>
      <c r="G128" s="174"/>
      <c r="H128" s="292"/>
      <c r="I128" s="292"/>
      <c r="J128" s="200"/>
      <c r="K128" s="200"/>
      <c r="L128" s="180"/>
      <c r="M128" s="180"/>
      <c r="N128" s="180"/>
      <c r="O128" s="172">
        <f>IF(G128="",0,(SUM(L128:N128)/G128))</f>
        <v>0</v>
      </c>
      <c r="P128" s="54">
        <f t="shared" si="40"/>
        <v>0</v>
      </c>
      <c r="Q128" s="195"/>
      <c r="R128" s="195"/>
      <c r="S128" s="196" t="str">
        <f t="shared" si="41"/>
        <v/>
      </c>
      <c r="T128" s="197" t="str">
        <f>IF(C128="Ne","",IF(E128="",IF(G128="",""),IF(C128="Ne","",IF(E128="Tužilac",IF((P127+P128)&gt;1,40,IF(S128="",IF((P127+P128)&gt;0.9,35,IF((P127+P128)&gt;0.8,30,IF((P127+P128)&gt;0.7,20,IF((P127+P128)&gt;0.6,15,IF((P127+P128)&gt;0.5,10,0))))),IF((S127+S128)=1,40,IF((S127+S128)&gt;0.9,43,IF((S127+S128)&gt;0.8,30,IF((S127+S128)&gt;0.7,20,IF((S127+S128)&gt;0.6,15,IF((S127+S128)&gt;0.5,10,0)))))))),IF((P127+P128)&gt;1,25,IF(S128="",IF((P127+P128)&gt;0.9,22,IF((P127+P128)&gt;0.8,20,IF((P127+P128)&gt;0.7,15,IF((P127+P128)&gt;0.6,10,IF((P127+P128)&gt;0.5,5,0))))),IF((S127+S128)=1,25,IF((S127+S128)&gt;0.9,22,IF((S127+S128)&gt;0.8,20,IF((S127+S128)&gt;0.7,15,IF((S127+S128)&gt;0.6,10,IF((S127+S128)&gt;0.5,5,0))))))))))))</f>
        <v/>
      </c>
    </row>
    <row r="129" spans="1:24" s="169" customFormat="1" ht="24.95" customHeight="1" x14ac:dyDescent="0.2">
      <c r="A129" s="431" t="s">
        <v>150</v>
      </c>
      <c r="B129" s="235"/>
      <c r="C129" s="236"/>
      <c r="D129" s="226"/>
      <c r="E129" s="230"/>
      <c r="F129" s="230"/>
      <c r="G129" s="231"/>
      <c r="H129" s="237"/>
      <c r="I129" s="237"/>
      <c r="J129" s="235"/>
      <c r="K129" s="230"/>
      <c r="L129" s="230"/>
      <c r="M129" s="230"/>
      <c r="N129" s="230"/>
      <c r="O129" s="366" t="s">
        <v>240</v>
      </c>
      <c r="P129" s="367">
        <f>P130+P131</f>
        <v>0</v>
      </c>
      <c r="Q129" s="199"/>
      <c r="R129" s="432"/>
      <c r="S129" s="432"/>
      <c r="T129" s="232"/>
    </row>
    <row r="130" spans="1:24" s="169" customFormat="1" ht="15" customHeight="1" x14ac:dyDescent="0.25">
      <c r="A130" s="543" t="s">
        <v>152</v>
      </c>
      <c r="B130" s="544"/>
      <c r="C130" s="191"/>
      <c r="D130" s="190"/>
      <c r="E130" s="397"/>
      <c r="F130" s="193" t="str">
        <f t="shared" ref="F130:F131" si="42">IF(E130="Tužilac",1,IF(E130="Zamjenik glavnog tužioca",2,IF(E130="Šef odjela",3,IF(E130="Član VSTV-a",4,IF(E130="Šef odsjeka",5,"")))))</f>
        <v/>
      </c>
      <c r="G130" s="174"/>
      <c r="H130" s="292"/>
      <c r="I130" s="292"/>
      <c r="J130" s="200"/>
      <c r="K130" s="200"/>
      <c r="L130" s="180"/>
      <c r="M130" s="180"/>
      <c r="N130" s="180"/>
      <c r="O130" s="172">
        <f>IF(G130="",0,(SUM(L130:N130)/G130))</f>
        <v>0</v>
      </c>
      <c r="P130" s="54">
        <f t="shared" ref="P130:P131" si="43">IF(K130&gt;0,O130*(J130/(J130-K130)),O130)</f>
        <v>0</v>
      </c>
      <c r="Q130" s="195"/>
      <c r="R130" s="195"/>
      <c r="S130" s="196" t="str">
        <f t="shared" ref="S130:S131" si="44">IF(Q130="","",R130/Q130)</f>
        <v/>
      </c>
      <c r="T130" s="56" t="str">
        <f>IF(C130="Ne","",IF(E130="",IF(G130="",""),IF(C130="Ne","",IF(E130="Tužilac",IF((P131+P130)&gt;1,40,IF(S130="",IF((P131+P130)&gt;0.9,35,IF((P131+P130)&gt;0.8,30,IF((P131+P130)&gt;0.7,20,IF((P131+P130)&gt;0.6,15,IF((P131+P130)&gt;0.5,10,0))))),IF((S131+S130)=1,40,IF((S131+S130)&gt;0.9,35,IF((S131+S130)&gt;0.8,30,IF((S131+S130)&gt;0.7,20,IF((S131+S130)&gt;0.6,15,IF((S131+S130)&gt;0.5,10,0)))))))),IF((P131+P130)&gt;1,25,IF(S130="",IF((P131+P130)&gt;0.9,22,IF((P131+P130)&gt;0.8,20,IF((P131+P130)&gt;0.7,15,IF((P131+P130)&gt;0.6,10,IF((P131+P130)&gt;0.5,5,0))))),IF((S131+S130)=1,25,IF((S131+S130)&gt;0.9,22,IF((S131+S130)&gt;0.8,20,IF((S131+S130)&gt;0.7,15,IF((S131+S130)&gt;0.6,10,IF((S131+S130)&gt;0.5,5,0))))))))))))</f>
        <v/>
      </c>
    </row>
    <row r="131" spans="1:24" s="169" customFormat="1" ht="15" customHeight="1" x14ac:dyDescent="0.25">
      <c r="A131" s="543" t="s">
        <v>153</v>
      </c>
      <c r="B131" s="544"/>
      <c r="C131" s="192"/>
      <c r="D131" s="190"/>
      <c r="E131" s="397"/>
      <c r="F131" s="193" t="str">
        <f t="shared" si="42"/>
        <v/>
      </c>
      <c r="G131" s="174"/>
      <c r="H131" s="292"/>
      <c r="I131" s="292"/>
      <c r="J131" s="200"/>
      <c r="K131" s="200"/>
      <c r="L131" s="180"/>
      <c r="M131" s="180"/>
      <c r="N131" s="180"/>
      <c r="O131" s="172">
        <f>IF(G131="",0,(SUM(L131:N131)/G131))</f>
        <v>0</v>
      </c>
      <c r="P131" s="54">
        <f t="shared" si="43"/>
        <v>0</v>
      </c>
      <c r="Q131" s="195"/>
      <c r="R131" s="195"/>
      <c r="S131" s="196" t="str">
        <f t="shared" si="44"/>
        <v/>
      </c>
      <c r="T131" s="197" t="str">
        <f>IF(C131="Ne","",IF(E131="",IF(G131="",""),IF(C131="Ne","",IF(E131="Tužilac",IF((P130+P131)&gt;1,40,IF(S131="",IF((P130+P131)&gt;0.9,35,IF((P130+P131)&gt;0.8,30,IF((P130+P131)&gt;0.7,20,IF((P130+P131)&gt;0.6,15,IF((P130+P131)&gt;0.5,10,0))))),IF((S130+S131)=1,40,IF((S130+S131)&gt;0.9,43,IF((S130+S131)&gt;0.8,30,IF((S130+S131)&gt;0.7,20,IF((S130+S131)&gt;0.6,15,IF((S130+S131)&gt;0.5,10,0)))))))),IF((P130+P131)&gt;1,25,IF(S131="",IF((P130+P131)&gt;0.9,22,IF((P130+P131)&gt;0.8,20,IF((P130+P131)&gt;0.7,15,IF((P130+P131)&gt;0.6,10,IF((P130+P131)&gt;0.5,5,0))))),IF((S130+S131)=1,25,IF((S130+S131)&gt;0.9,22,IF((S130+S131)&gt;0.8,20,IF((S130+S131)&gt;0.7,15,IF((S130+S131)&gt;0.6,10,IF((S130+S131)&gt;0.5,5,0))))))))))))</f>
        <v/>
      </c>
    </row>
    <row r="132" spans="1:24" s="169" customFormat="1" ht="24.95" customHeight="1" x14ac:dyDescent="0.2">
      <c r="A132" s="431" t="s">
        <v>150</v>
      </c>
      <c r="B132" s="235"/>
      <c r="C132" s="236"/>
      <c r="D132" s="226"/>
      <c r="E132" s="230"/>
      <c r="F132" s="230"/>
      <c r="G132" s="231"/>
      <c r="H132" s="237"/>
      <c r="I132" s="237"/>
      <c r="J132" s="235"/>
      <c r="K132" s="230"/>
      <c r="L132" s="230"/>
      <c r="M132" s="230"/>
      <c r="N132" s="230"/>
      <c r="O132" s="366" t="s">
        <v>240</v>
      </c>
      <c r="P132" s="367">
        <f>P133+P134</f>
        <v>0</v>
      </c>
      <c r="Q132" s="199"/>
      <c r="R132" s="432"/>
      <c r="S132" s="432"/>
      <c r="T132" s="232"/>
    </row>
    <row r="133" spans="1:24" s="169" customFormat="1" ht="15" customHeight="1" x14ac:dyDescent="0.25">
      <c r="A133" s="543" t="s">
        <v>152</v>
      </c>
      <c r="B133" s="544"/>
      <c r="C133" s="191"/>
      <c r="D133" s="190"/>
      <c r="E133" s="397"/>
      <c r="F133" s="193" t="str">
        <f t="shared" ref="F133:F134" si="45">IF(E133="Tužilac",1,IF(E133="Zamjenik glavnog tužioca",2,IF(E133="Šef odjela",3,IF(E133="Član VSTV-a",4,IF(E133="Šef odsjeka",5,"")))))</f>
        <v/>
      </c>
      <c r="G133" s="174"/>
      <c r="H133" s="292"/>
      <c r="I133" s="292"/>
      <c r="J133" s="200"/>
      <c r="K133" s="200"/>
      <c r="L133" s="180"/>
      <c r="M133" s="180"/>
      <c r="N133" s="180"/>
      <c r="O133" s="172">
        <f>IF(G133="",0,(SUM(L133:N133)/G133))</f>
        <v>0</v>
      </c>
      <c r="P133" s="54">
        <f t="shared" ref="P133:P134" si="46">IF(K133&gt;0,O133*(J133/(J133-K133)),O133)</f>
        <v>0</v>
      </c>
      <c r="Q133" s="195"/>
      <c r="R133" s="195"/>
      <c r="S133" s="196" t="str">
        <f t="shared" ref="S133:S134" si="47">IF(Q133="","",R133/Q133)</f>
        <v/>
      </c>
      <c r="T133" s="56" t="str">
        <f>IF(C133="Ne","",IF(E133="",IF(G133="",""),IF(C133="Ne","",IF(E133="Tužilac",IF((P134+P133)&gt;1,40,IF(S133="",IF((P134+P133)&gt;0.9,35,IF((P134+P133)&gt;0.8,30,IF((P134+P133)&gt;0.7,20,IF((P134+P133)&gt;0.6,15,IF((P134+P133)&gt;0.5,10,0))))),IF((S134+S133)=1,40,IF((S134+S133)&gt;0.9,35,IF((S134+S133)&gt;0.8,30,IF((S134+S133)&gt;0.7,20,IF((S134+S133)&gt;0.6,15,IF((S134+S133)&gt;0.5,10,0)))))))),IF((P134+P133)&gt;1,25,IF(S133="",IF((P134+P133)&gt;0.9,22,IF((P134+P133)&gt;0.8,20,IF((P134+P133)&gt;0.7,15,IF((P134+P133)&gt;0.6,10,IF((P134+P133)&gt;0.5,5,0))))),IF((S134+S133)=1,25,IF((S134+S133)&gt;0.9,22,IF((S134+S133)&gt;0.8,20,IF((S134+S133)&gt;0.7,15,IF((S134+S133)&gt;0.6,10,IF((S134+S133)&gt;0.5,5,0))))))))))))</f>
        <v/>
      </c>
    </row>
    <row r="134" spans="1:24" s="169" customFormat="1" ht="15" customHeight="1" x14ac:dyDescent="0.25">
      <c r="A134" s="543" t="s">
        <v>153</v>
      </c>
      <c r="B134" s="544"/>
      <c r="C134" s="192"/>
      <c r="D134" s="190"/>
      <c r="E134" s="397"/>
      <c r="F134" s="193" t="str">
        <f t="shared" si="45"/>
        <v/>
      </c>
      <c r="G134" s="174"/>
      <c r="H134" s="292"/>
      <c r="I134" s="292"/>
      <c r="J134" s="200"/>
      <c r="K134" s="200"/>
      <c r="L134" s="180"/>
      <c r="M134" s="180"/>
      <c r="N134" s="180"/>
      <c r="O134" s="172">
        <f>IF(G134="",0,(SUM(L134:N134)/G134))</f>
        <v>0</v>
      </c>
      <c r="P134" s="54">
        <f t="shared" si="46"/>
        <v>0</v>
      </c>
      <c r="Q134" s="195"/>
      <c r="R134" s="195"/>
      <c r="S134" s="196" t="str">
        <f t="shared" si="47"/>
        <v/>
      </c>
      <c r="T134" s="197" t="str">
        <f>IF(C134="Ne","",IF(E134="",IF(G134="",""),IF(C134="Ne","",IF(E134="Tužilac",IF((P133+P134)&gt;1,40,IF(S134="",IF((P133+P134)&gt;0.9,35,IF((P133+P134)&gt;0.8,30,IF((P133+P134)&gt;0.7,20,IF((P133+P134)&gt;0.6,15,IF((P133+P134)&gt;0.5,10,0))))),IF((S133+S134)=1,40,IF((S133+S134)&gt;0.9,43,IF((S133+S134)&gt;0.8,30,IF((S133+S134)&gt;0.7,20,IF((S133+S134)&gt;0.6,15,IF((S133+S134)&gt;0.5,10,0)))))))),IF((P133+P134)&gt;1,25,IF(S134="",IF((P133+P134)&gt;0.9,22,IF((P133+P134)&gt;0.8,20,IF((P133+P134)&gt;0.7,15,IF((P133+P134)&gt;0.6,10,IF((P133+P134)&gt;0.5,5,0))))),IF((S133+S134)=1,25,IF((S133+S134)&gt;0.9,22,IF((S133+S134)&gt;0.8,20,IF((S133+S134)&gt;0.7,15,IF((S133+S134)&gt;0.6,10,IF((S133+S134)&gt;0.5,5,0))))))))))))</f>
        <v/>
      </c>
    </row>
    <row r="135" spans="1:24" s="169" customFormat="1" ht="24.95" customHeight="1" x14ac:dyDescent="0.2">
      <c r="A135" s="431" t="s">
        <v>150</v>
      </c>
      <c r="B135" s="235"/>
      <c r="C135" s="236"/>
      <c r="D135" s="226"/>
      <c r="E135" s="230"/>
      <c r="F135" s="230"/>
      <c r="G135" s="231"/>
      <c r="H135" s="237"/>
      <c r="I135" s="237"/>
      <c r="J135" s="235"/>
      <c r="K135" s="230"/>
      <c r="L135" s="230"/>
      <c r="M135" s="230"/>
      <c r="N135" s="230"/>
      <c r="O135" s="366" t="s">
        <v>240</v>
      </c>
      <c r="P135" s="367">
        <f>P136+P137</f>
        <v>0</v>
      </c>
      <c r="Q135" s="199"/>
      <c r="R135" s="432"/>
      <c r="S135" s="432"/>
      <c r="T135" s="232"/>
    </row>
    <row r="136" spans="1:24" s="169" customFormat="1" ht="15" customHeight="1" x14ac:dyDescent="0.25">
      <c r="A136" s="543" t="s">
        <v>152</v>
      </c>
      <c r="B136" s="544"/>
      <c r="C136" s="191"/>
      <c r="D136" s="190"/>
      <c r="E136" s="397"/>
      <c r="F136" s="193" t="str">
        <f t="shared" ref="F136:F137" si="48">IF(E136="Tužilac",1,IF(E136="Zamjenik glavnog tužioca",2,IF(E136="Šef odjela",3,IF(E136="Član VSTV-a",4,IF(E136="Šef odsjeka",5,"")))))</f>
        <v/>
      </c>
      <c r="G136" s="174"/>
      <c r="H136" s="292"/>
      <c r="I136" s="292"/>
      <c r="J136" s="200"/>
      <c r="K136" s="200"/>
      <c r="L136" s="180"/>
      <c r="M136" s="180"/>
      <c r="N136" s="180"/>
      <c r="O136" s="172">
        <f>IF(G136="",0,(SUM(L136:N136)/G136))</f>
        <v>0</v>
      </c>
      <c r="P136" s="54">
        <f t="shared" ref="P136:P137" si="49">IF(K136&gt;0,O136*(J136/(J136-K136)),O136)</f>
        <v>0</v>
      </c>
      <c r="Q136" s="195"/>
      <c r="R136" s="195"/>
      <c r="S136" s="196" t="str">
        <f t="shared" ref="S136:S137" si="50">IF(Q136="","",R136/Q136)</f>
        <v/>
      </c>
      <c r="T136" s="56" t="str">
        <f>IF(C136="Ne","",IF(E136="",IF(G136="",""),IF(C136="Ne","",IF(E136="Tužilac",IF((P137+P136)&gt;1,40,IF(S136="",IF((P137+P136)&gt;0.9,35,IF((P137+P136)&gt;0.8,30,IF((P137+P136)&gt;0.7,20,IF((P137+P136)&gt;0.6,15,IF((P137+P136)&gt;0.5,10,0))))),IF((S137+S136)=1,40,IF((S137+S136)&gt;0.9,35,IF((S137+S136)&gt;0.8,30,IF((S137+S136)&gt;0.7,20,IF((S137+S136)&gt;0.6,15,IF((S137+S136)&gt;0.5,10,0)))))))),IF((P137+P136)&gt;1,25,IF(S136="",IF((P137+P136)&gt;0.9,22,IF((P137+P136)&gt;0.8,20,IF((P137+P136)&gt;0.7,15,IF((P137+P136)&gt;0.6,10,IF((P137+P136)&gt;0.5,5,0))))),IF((S137+S136)=1,25,IF((S137+S136)&gt;0.9,22,IF((S137+S136)&gt;0.8,20,IF((S137+S136)&gt;0.7,15,IF((S137+S136)&gt;0.6,10,IF((S137+S136)&gt;0.5,5,0))))))))))))</f>
        <v/>
      </c>
    </row>
    <row r="137" spans="1:24" s="169" customFormat="1" ht="15" customHeight="1" x14ac:dyDescent="0.25">
      <c r="A137" s="543" t="s">
        <v>153</v>
      </c>
      <c r="B137" s="544"/>
      <c r="C137" s="192"/>
      <c r="D137" s="190"/>
      <c r="E137" s="397"/>
      <c r="F137" s="193" t="str">
        <f t="shared" si="48"/>
        <v/>
      </c>
      <c r="G137" s="320"/>
      <c r="H137" s="292"/>
      <c r="I137" s="292"/>
      <c r="J137" s="200"/>
      <c r="K137" s="200"/>
      <c r="L137" s="180"/>
      <c r="M137" s="180"/>
      <c r="N137" s="180"/>
      <c r="O137" s="172">
        <f>IF(G137="",0,(SUM(L137:N137)/G137))</f>
        <v>0</v>
      </c>
      <c r="P137" s="54">
        <f t="shared" si="49"/>
        <v>0</v>
      </c>
      <c r="Q137" s="195"/>
      <c r="R137" s="195"/>
      <c r="S137" s="196" t="str">
        <f t="shared" si="50"/>
        <v/>
      </c>
      <c r="T137" s="197" t="str">
        <f>IF(C137="Ne","",IF(E137="",IF(G137="",""),IF(C137="Ne","",IF(E137="Tužilac",IF((P136+P137)&gt;1,40,IF(S137="",IF((P136+P137)&gt;0.9,35,IF((P136+P137)&gt;0.8,30,IF((P136+P137)&gt;0.7,20,IF((P136+P137)&gt;0.6,15,IF((P136+P137)&gt;0.5,10,0))))),IF((S136+S137)=1,40,IF((S136+S137)&gt;0.9,43,IF((S136+S137)&gt;0.8,30,IF((S136+S137)&gt;0.7,20,IF((S136+S137)&gt;0.6,15,IF((S136+S137)&gt;0.5,10,0)))))))),IF((P136+P137)&gt;1,25,IF(S137="",IF((P136+P137)&gt;0.9,22,IF((P136+P137)&gt;0.8,20,IF((P136+P137)&gt;0.7,15,IF((P136+P137)&gt;0.6,10,IF((P136+P137)&gt;0.5,5,0))))),IF((S136+S137)=1,25,IF((S136+S137)&gt;0.9,22,IF((S136+S137)&gt;0.8,20,IF((S136+S137)&gt;0.7,15,IF((S136+S137)&gt;0.6,10,IF((S136+S137)&gt;0.5,5,0))))))))))))</f>
        <v/>
      </c>
    </row>
    <row r="138" spans="1:24" s="169" customFormat="1" ht="24.95" customHeight="1" x14ac:dyDescent="0.2">
      <c r="A138" s="431" t="s">
        <v>150</v>
      </c>
      <c r="B138" s="235"/>
      <c r="C138" s="236"/>
      <c r="D138" s="226"/>
      <c r="E138" s="230"/>
      <c r="F138" s="230"/>
      <c r="G138" s="231"/>
      <c r="H138" s="237"/>
      <c r="I138" s="237"/>
      <c r="J138" s="235"/>
      <c r="K138" s="230"/>
      <c r="L138" s="230"/>
      <c r="M138" s="230"/>
      <c r="N138" s="230"/>
      <c r="O138" s="366" t="s">
        <v>240</v>
      </c>
      <c r="P138" s="367">
        <f>P139+P140</f>
        <v>0</v>
      </c>
      <c r="Q138" s="199"/>
      <c r="R138" s="432"/>
      <c r="S138" s="432"/>
      <c r="T138" s="232"/>
    </row>
    <row r="139" spans="1:24" s="169" customFormat="1" ht="15" customHeight="1" x14ac:dyDescent="0.25">
      <c r="A139" s="543" t="s">
        <v>152</v>
      </c>
      <c r="B139" s="544"/>
      <c r="C139" s="191"/>
      <c r="D139" s="190"/>
      <c r="E139" s="397"/>
      <c r="F139" s="193" t="str">
        <f t="shared" ref="F139:F140" si="51">IF(E139="Tužilac",1,IF(E139="Zamjenik glavnog tužioca",2,IF(E139="Šef odjela",3,IF(E139="Član VSTV-a",4,IF(E139="Šef odsjeka",5,"")))))</f>
        <v/>
      </c>
      <c r="G139" s="174"/>
      <c r="H139" s="292"/>
      <c r="I139" s="292"/>
      <c r="J139" s="200"/>
      <c r="K139" s="200"/>
      <c r="L139" s="180"/>
      <c r="M139" s="180"/>
      <c r="N139" s="180"/>
      <c r="O139" s="172">
        <f>IF(G139="",0,(SUM(L139:N139)/G139))</f>
        <v>0</v>
      </c>
      <c r="P139" s="54">
        <f t="shared" ref="P139:P140" si="52">IF(K139&gt;0,O139*(J139/(J139-K139)),O139)</f>
        <v>0</v>
      </c>
      <c r="Q139" s="195"/>
      <c r="R139" s="195"/>
      <c r="S139" s="196" t="str">
        <f t="shared" ref="S139:S140" si="53">IF(Q139="","",R139/Q139)</f>
        <v/>
      </c>
      <c r="T139" s="56" t="str">
        <f>IF(C139="Ne","",IF(E139="",IF(G139="",""),IF(C139="Ne","",IF(E139="Tužilac",IF((P140+P139)&gt;1,40,IF(S139="",IF((P140+P139)&gt;0.9,35,IF((P140+P139)&gt;0.8,30,IF((P140+P139)&gt;0.7,20,IF((P140+P139)&gt;0.6,15,IF((P140+P139)&gt;0.5,10,0))))),IF((S140+S139)=1,40,IF((S140+S139)&gt;0.9,35,IF((S140+S139)&gt;0.8,30,IF((S140+S139)&gt;0.7,20,IF((S140+S139)&gt;0.6,15,IF((S140+S139)&gt;0.5,10,0)))))))),IF((P140+P139)&gt;1,25,IF(S139="",IF((P140+P139)&gt;0.9,22,IF((P140+P139)&gt;0.8,20,IF((P140+P139)&gt;0.7,15,IF((P140+P139)&gt;0.6,10,IF((P140+P139)&gt;0.5,5,0))))),IF((S140+S139)=1,25,IF((S140+S139)&gt;0.9,22,IF((S140+S139)&gt;0.8,20,IF((S140+S139)&gt;0.7,15,IF((S140+S139)&gt;0.6,10,IF((S140+S139)&gt;0.5,5,0))))))))))))</f>
        <v/>
      </c>
    </row>
    <row r="140" spans="1:24" s="169" customFormat="1" ht="15" customHeight="1" thickBot="1" x14ac:dyDescent="0.3">
      <c r="A140" s="583" t="s">
        <v>153</v>
      </c>
      <c r="B140" s="584"/>
      <c r="C140" s="433"/>
      <c r="D140" s="434"/>
      <c r="E140" s="416"/>
      <c r="F140" s="193" t="str">
        <f t="shared" si="51"/>
        <v/>
      </c>
      <c r="G140" s="417"/>
      <c r="H140" s="435"/>
      <c r="I140" s="435"/>
      <c r="J140" s="436"/>
      <c r="K140" s="436"/>
      <c r="L140" s="437"/>
      <c r="M140" s="437"/>
      <c r="N140" s="437"/>
      <c r="O140" s="438">
        <f>IF(G140="",0,(SUM(L140:N140)/G140))</f>
        <v>0</v>
      </c>
      <c r="P140" s="423">
        <f t="shared" si="52"/>
        <v>0</v>
      </c>
      <c r="Q140" s="439"/>
      <c r="R140" s="439"/>
      <c r="S140" s="440" t="str">
        <f t="shared" si="53"/>
        <v/>
      </c>
      <c r="T140" s="426" t="str">
        <f>IF(C140="Ne","",IF(E140="",IF(G140="",""),IF(C140="Ne","",IF(E140="Tužilac",IF((P139+P140)&gt;1,40,IF(S140="",IF((P139+P140)&gt;0.9,35,IF((P139+P140)&gt;0.8,30,IF((P139+P140)&gt;0.7,20,IF((P139+P140)&gt;0.6,15,IF((P139+P140)&gt;0.5,10,0))))),IF((S139+S140)=1,40,IF((S139+S140)&gt;0.9,43,IF((S139+S140)&gt;0.8,30,IF((S139+S140)&gt;0.7,20,IF((S139+S140)&gt;0.6,15,IF((S139+S140)&gt;0.5,10,0)))))))),IF((P139+P140)&gt;1,25,IF(S140="",IF((P139+P140)&gt;0.9,22,IF((P139+P140)&gt;0.8,20,IF((P139+P140)&gt;0.7,15,IF((P139+P140)&gt;0.6,10,IF((P139+P140)&gt;0.5,5,0))))),IF((S139+S140)=1,25,IF((S139+S140)&gt;0.9,22,IF((S139+S140)&gt;0.8,20,IF((S139+S140)&gt;0.7,15,IF((S139+S140)&gt;0.6,10,IF((S139+S140)&gt;0.5,5,0))))))))))))</f>
        <v/>
      </c>
    </row>
    <row r="141" spans="1:24" ht="21.75" customHeight="1" x14ac:dyDescent="0.25">
      <c r="A141" s="58"/>
      <c r="B141" s="59"/>
      <c r="C141" s="59"/>
      <c r="D141" s="396"/>
      <c r="E141" s="60"/>
      <c r="F141" s="61"/>
      <c r="G141" s="45"/>
      <c r="H141" s="62"/>
      <c r="I141" s="62"/>
      <c r="J141" s="63"/>
      <c r="K141" s="45"/>
      <c r="L141" s="45"/>
      <c r="M141" s="45"/>
      <c r="N141" s="64"/>
      <c r="O141" s="65"/>
      <c r="P141" s="429"/>
      <c r="Q141" s="64"/>
      <c r="R141" s="45"/>
      <c r="S141" s="45"/>
      <c r="T141" s="45"/>
      <c r="U141" s="45"/>
      <c r="V141" s="45"/>
      <c r="W141" s="45"/>
      <c r="X141" s="45"/>
    </row>
    <row r="142" spans="1:24" ht="21.75" customHeight="1" x14ac:dyDescent="0.25">
      <c r="A142" s="58"/>
      <c r="B142" s="59"/>
      <c r="C142" s="59"/>
      <c r="D142" s="396"/>
      <c r="E142" s="60"/>
      <c r="F142" s="61"/>
      <c r="G142" s="45"/>
      <c r="H142" s="62"/>
      <c r="I142" s="62"/>
      <c r="J142" s="63"/>
      <c r="K142" s="45"/>
      <c r="L142" s="45"/>
      <c r="M142" s="45"/>
      <c r="N142" s="64"/>
      <c r="O142" s="65"/>
      <c r="P142" s="429"/>
      <c r="Q142" s="64"/>
      <c r="R142" s="45"/>
      <c r="S142" s="45"/>
      <c r="T142" s="64"/>
      <c r="U142" s="45"/>
      <c r="V142" s="45"/>
      <c r="W142" s="45"/>
      <c r="X142" s="45"/>
    </row>
    <row r="143" spans="1:24" ht="21.75" customHeight="1" x14ac:dyDescent="0.25">
      <c r="A143" s="590"/>
      <c r="B143" s="590"/>
      <c r="C143" s="590"/>
      <c r="D143" s="590"/>
      <c r="E143" s="590"/>
      <c r="F143" s="590"/>
      <c r="G143" s="590"/>
      <c r="H143" s="443" t="s">
        <v>321</v>
      </c>
      <c r="N143" s="68"/>
      <c r="O143" s="69"/>
      <c r="P143" s="524"/>
      <c r="Q143" s="592" t="s">
        <v>219</v>
      </c>
      <c r="R143" s="593"/>
      <c r="S143" s="593"/>
      <c r="T143" s="594"/>
    </row>
    <row r="144" spans="1:24" ht="63" customHeight="1" x14ac:dyDescent="0.25">
      <c r="A144" s="588" t="s">
        <v>323</v>
      </c>
      <c r="B144" s="588"/>
      <c r="C144" s="588"/>
      <c r="D144" s="588"/>
      <c r="E144" s="588"/>
      <c r="G144" s="168"/>
      <c r="H144" s="585" t="s">
        <v>339</v>
      </c>
      <c r="I144" s="585"/>
      <c r="J144" s="585"/>
      <c r="K144" s="586" t="s">
        <v>340</v>
      </c>
      <c r="L144" s="586"/>
      <c r="M144" s="586"/>
      <c r="N144" s="321" t="s">
        <v>341</v>
      </c>
      <c r="O144" s="307" t="s">
        <v>342</v>
      </c>
      <c r="P144" s="324" t="s">
        <v>296</v>
      </c>
      <c r="Q144" s="326" t="s">
        <v>67</v>
      </c>
      <c r="R144" s="308" t="s">
        <v>68</v>
      </c>
      <c r="S144" s="308" t="s">
        <v>69</v>
      </c>
      <c r="T144" s="322" t="s">
        <v>297</v>
      </c>
    </row>
    <row r="145" spans="1:20" ht="18.75" customHeight="1" x14ac:dyDescent="0.25">
      <c r="A145" s="588"/>
      <c r="B145" s="588"/>
      <c r="C145" s="588"/>
      <c r="D145" s="588"/>
      <c r="E145" s="588"/>
      <c r="F145" s="167"/>
      <c r="H145" s="582"/>
      <c r="I145" s="582"/>
      <c r="J145" s="582"/>
      <c r="K145" s="582"/>
      <c r="L145" s="582"/>
      <c r="M145" s="582"/>
      <c r="N145" s="70"/>
      <c r="O145" s="71"/>
      <c r="P145" s="325" t="str">
        <f t="shared" ref="P145:P154" si="54">IF(O145="","",IF(O145&gt;1,15,IF(O145&gt;0.9,13,IF(O145&gt;0.8,11,IF(O145&gt;0.7,9,IF(O145&gt;0.6,6,IF(O145&gt;0.5,3,0)))))))</f>
        <v/>
      </c>
      <c r="Q145" s="336"/>
      <c r="R145" s="337"/>
      <c r="S145" s="52" t="str">
        <f>IF(Q145="","",R145/Q145)</f>
        <v/>
      </c>
      <c r="T145" s="323" t="str">
        <f>IF(S145="","",IF(S145=1,15,IF(S145&gt;0.9,13,IF(S145&gt;0.8,11,IF(S145&gt;0.7,9,IF(S145&gt;0.6,6,IF(S145&gt;0.5,3,0)))))))</f>
        <v/>
      </c>
    </row>
    <row r="146" spans="1:20" ht="18.75" customHeight="1" x14ac:dyDescent="0.25">
      <c r="A146" s="588"/>
      <c r="B146" s="588"/>
      <c r="C146" s="588"/>
      <c r="D146" s="588"/>
      <c r="E146" s="588"/>
      <c r="F146" s="167"/>
      <c r="H146" s="582"/>
      <c r="I146" s="582"/>
      <c r="J146" s="582"/>
      <c r="K146" s="582"/>
      <c r="L146" s="582"/>
      <c r="M146" s="582"/>
      <c r="N146" s="70"/>
      <c r="O146" s="71"/>
      <c r="P146" s="325" t="str">
        <f t="shared" si="54"/>
        <v/>
      </c>
      <c r="Q146" s="336"/>
      <c r="R146" s="337"/>
      <c r="S146" s="52" t="str">
        <f t="shared" ref="S146:S154" si="55">IF(Q146="","",R146/Q146)</f>
        <v/>
      </c>
      <c r="T146" s="323" t="str">
        <f t="shared" ref="T146:T154" si="56">IF(S146="","",IF(S146=1,15,IF(S146&gt;0.9,13,IF(S146&gt;0.8,11,IF(S146&gt;0.7,9,IF(S146&gt;0.6,6,IF(S146&gt;0.5,3,0)))))))</f>
        <v/>
      </c>
    </row>
    <row r="147" spans="1:20" ht="18.75" customHeight="1" x14ac:dyDescent="0.25">
      <c r="A147" s="588"/>
      <c r="B147" s="588"/>
      <c r="C147" s="588"/>
      <c r="D147" s="588"/>
      <c r="E147" s="588"/>
      <c r="F147" s="167"/>
      <c r="H147" s="582"/>
      <c r="I147" s="582"/>
      <c r="J147" s="582"/>
      <c r="K147" s="582"/>
      <c r="L147" s="582"/>
      <c r="M147" s="582"/>
      <c r="N147" s="70"/>
      <c r="O147" s="71"/>
      <c r="P147" s="325" t="str">
        <f t="shared" si="54"/>
        <v/>
      </c>
      <c r="Q147" s="336"/>
      <c r="R147" s="337"/>
      <c r="S147" s="52" t="str">
        <f t="shared" si="55"/>
        <v/>
      </c>
      <c r="T147" s="323" t="str">
        <f t="shared" si="56"/>
        <v/>
      </c>
    </row>
    <row r="148" spans="1:20" ht="18.75" customHeight="1" x14ac:dyDescent="0.25">
      <c r="F148" s="167"/>
      <c r="H148" s="582"/>
      <c r="I148" s="582"/>
      <c r="J148" s="582"/>
      <c r="K148" s="582"/>
      <c r="L148" s="582"/>
      <c r="M148" s="582"/>
      <c r="N148" s="70"/>
      <c r="O148" s="71"/>
      <c r="P148" s="325" t="str">
        <f t="shared" si="54"/>
        <v/>
      </c>
      <c r="Q148" s="336"/>
      <c r="R148" s="337"/>
      <c r="S148" s="52" t="str">
        <f t="shared" si="55"/>
        <v/>
      </c>
      <c r="T148" s="323" t="str">
        <f t="shared" si="56"/>
        <v/>
      </c>
    </row>
    <row r="149" spans="1:20" ht="18.75" customHeight="1" x14ac:dyDescent="0.25">
      <c r="A149" s="589" t="s">
        <v>281</v>
      </c>
      <c r="B149" s="589"/>
      <c r="C149" s="589"/>
      <c r="D149" s="589"/>
      <c r="E149" s="589"/>
      <c r="F149" s="167"/>
      <c r="H149" s="582"/>
      <c r="I149" s="582"/>
      <c r="J149" s="582"/>
      <c r="K149" s="582"/>
      <c r="L149" s="582"/>
      <c r="M149" s="582"/>
      <c r="N149" s="70"/>
      <c r="O149" s="71"/>
      <c r="P149" s="325" t="str">
        <f t="shared" si="54"/>
        <v/>
      </c>
      <c r="Q149" s="336"/>
      <c r="R149" s="337"/>
      <c r="S149" s="52" t="str">
        <f t="shared" si="55"/>
        <v/>
      </c>
      <c r="T149" s="323" t="str">
        <f t="shared" si="56"/>
        <v/>
      </c>
    </row>
    <row r="150" spans="1:20" ht="18.75" customHeight="1" x14ac:dyDescent="0.25">
      <c r="A150" s="589"/>
      <c r="B150" s="589"/>
      <c r="C150" s="589"/>
      <c r="D150" s="589"/>
      <c r="E150" s="589"/>
      <c r="H150" s="582"/>
      <c r="I150" s="582"/>
      <c r="J150" s="582"/>
      <c r="K150" s="582"/>
      <c r="L150" s="582"/>
      <c r="M150" s="582"/>
      <c r="N150" s="70"/>
      <c r="O150" s="71"/>
      <c r="P150" s="325" t="str">
        <f t="shared" si="54"/>
        <v/>
      </c>
      <c r="Q150" s="336"/>
      <c r="R150" s="337"/>
      <c r="S150" s="52" t="str">
        <f t="shared" si="55"/>
        <v/>
      </c>
      <c r="T150" s="323" t="str">
        <f t="shared" si="56"/>
        <v/>
      </c>
    </row>
    <row r="151" spans="1:20" ht="18.75" customHeight="1" x14ac:dyDescent="0.25">
      <c r="A151" s="589"/>
      <c r="B151" s="589"/>
      <c r="C151" s="589"/>
      <c r="D151" s="589"/>
      <c r="E151" s="589"/>
      <c r="H151" s="582"/>
      <c r="I151" s="582"/>
      <c r="J151" s="582"/>
      <c r="K151" s="582"/>
      <c r="L151" s="582"/>
      <c r="M151" s="582"/>
      <c r="N151" s="70"/>
      <c r="O151" s="71"/>
      <c r="P151" s="325" t="str">
        <f t="shared" si="54"/>
        <v/>
      </c>
      <c r="Q151" s="336"/>
      <c r="R151" s="337"/>
      <c r="S151" s="52" t="str">
        <f t="shared" si="55"/>
        <v/>
      </c>
      <c r="T151" s="323" t="str">
        <f t="shared" si="56"/>
        <v/>
      </c>
    </row>
    <row r="152" spans="1:20" ht="18.75" customHeight="1" x14ac:dyDescent="0.25">
      <c r="A152" s="589"/>
      <c r="B152" s="589"/>
      <c r="C152" s="589"/>
      <c r="D152" s="589"/>
      <c r="E152" s="589"/>
      <c r="H152" s="582"/>
      <c r="I152" s="582"/>
      <c r="J152" s="582"/>
      <c r="K152" s="582"/>
      <c r="L152" s="582"/>
      <c r="M152" s="582"/>
      <c r="N152" s="70"/>
      <c r="O152" s="71"/>
      <c r="P152" s="325" t="str">
        <f t="shared" si="54"/>
        <v/>
      </c>
      <c r="Q152" s="336"/>
      <c r="R152" s="337"/>
      <c r="S152" s="52" t="str">
        <f t="shared" si="55"/>
        <v/>
      </c>
      <c r="T152" s="323" t="str">
        <f t="shared" si="56"/>
        <v/>
      </c>
    </row>
    <row r="153" spans="1:20" ht="18.75" customHeight="1" x14ac:dyDescent="0.25">
      <c r="H153" s="582"/>
      <c r="I153" s="582"/>
      <c r="J153" s="582"/>
      <c r="K153" s="582"/>
      <c r="L153" s="582"/>
      <c r="M153" s="582"/>
      <c r="N153" s="70"/>
      <c r="O153" s="71"/>
      <c r="P153" s="325" t="str">
        <f t="shared" si="54"/>
        <v/>
      </c>
      <c r="Q153" s="336"/>
      <c r="R153" s="337"/>
      <c r="S153" s="52" t="str">
        <f t="shared" si="55"/>
        <v/>
      </c>
      <c r="T153" s="323" t="str">
        <f t="shared" si="56"/>
        <v/>
      </c>
    </row>
    <row r="154" spans="1:20" ht="18.75" customHeight="1" x14ac:dyDescent="0.25">
      <c r="A154" s="587" t="s">
        <v>254</v>
      </c>
      <c r="B154" s="587"/>
      <c r="C154" s="587"/>
      <c r="D154" s="587"/>
      <c r="E154" s="587"/>
      <c r="H154" s="582"/>
      <c r="I154" s="582"/>
      <c r="J154" s="582"/>
      <c r="K154" s="582"/>
      <c r="L154" s="582"/>
      <c r="M154" s="582"/>
      <c r="N154" s="70"/>
      <c r="O154" s="71"/>
      <c r="P154" s="325" t="str">
        <f t="shared" si="54"/>
        <v/>
      </c>
      <c r="Q154" s="336"/>
      <c r="R154" s="337"/>
      <c r="S154" s="317" t="str">
        <f t="shared" si="55"/>
        <v/>
      </c>
      <c r="T154" s="323" t="str">
        <f t="shared" si="56"/>
        <v/>
      </c>
    </row>
    <row r="155" spans="1:20" x14ac:dyDescent="0.25">
      <c r="A155" s="587"/>
      <c r="B155" s="587"/>
      <c r="C155" s="587"/>
      <c r="D155" s="587"/>
      <c r="E155" s="587"/>
    </row>
    <row r="156" spans="1:20" x14ac:dyDescent="0.25">
      <c r="A156" s="587"/>
      <c r="B156" s="587"/>
      <c r="C156" s="587"/>
      <c r="D156" s="587"/>
      <c r="E156" s="587"/>
    </row>
    <row r="157" spans="1:20" x14ac:dyDescent="0.25">
      <c r="A157" s="587"/>
      <c r="B157" s="587"/>
      <c r="C157" s="587"/>
      <c r="D157" s="587"/>
      <c r="E157" s="587"/>
      <c r="H157" s="522"/>
    </row>
    <row r="158" spans="1:20" ht="15" customHeight="1" x14ac:dyDescent="0.25">
      <c r="A158" s="587"/>
      <c r="B158" s="587"/>
      <c r="C158" s="587"/>
      <c r="D158" s="587"/>
      <c r="E158" s="587"/>
      <c r="H158" s="581" t="s">
        <v>347</v>
      </c>
      <c r="I158" s="581"/>
      <c r="J158" s="581"/>
      <c r="K158" s="581"/>
      <c r="L158" s="581"/>
      <c r="M158" s="581"/>
      <c r="N158" s="581"/>
      <c r="O158" s="581"/>
      <c r="P158" s="581"/>
      <c r="Q158" s="581"/>
      <c r="R158" s="581"/>
      <c r="S158" s="581"/>
    </row>
    <row r="159" spans="1:20" ht="45.75" customHeight="1" x14ac:dyDescent="0.25">
      <c r="A159" s="587"/>
      <c r="B159" s="587"/>
      <c r="C159" s="587"/>
      <c r="D159" s="587"/>
      <c r="E159" s="587"/>
      <c r="H159" s="581"/>
      <c r="I159" s="581"/>
      <c r="J159" s="581"/>
      <c r="K159" s="581"/>
      <c r="L159" s="581"/>
      <c r="M159" s="581"/>
      <c r="N159" s="581"/>
      <c r="O159" s="581"/>
      <c r="P159" s="581"/>
      <c r="Q159" s="581"/>
      <c r="R159" s="581"/>
      <c r="S159" s="581"/>
    </row>
    <row r="160" spans="1:20" ht="24.75" customHeight="1" x14ac:dyDescent="0.25">
      <c r="A160" s="587"/>
      <c r="B160" s="587"/>
      <c r="C160" s="587"/>
      <c r="D160" s="587"/>
      <c r="E160" s="587"/>
      <c r="H160" s="581"/>
      <c r="I160" s="581"/>
      <c r="J160" s="581"/>
      <c r="K160" s="581"/>
      <c r="L160" s="581"/>
      <c r="M160" s="581"/>
      <c r="N160" s="581"/>
      <c r="O160" s="581"/>
      <c r="P160" s="581"/>
      <c r="Q160" s="581"/>
      <c r="R160" s="581"/>
      <c r="S160" s="581"/>
    </row>
    <row r="161" spans="1:20" x14ac:dyDescent="0.25">
      <c r="A161" s="587"/>
      <c r="B161" s="587"/>
      <c r="C161" s="587"/>
      <c r="D161" s="587"/>
      <c r="E161" s="587"/>
      <c r="H161" s="581"/>
      <c r="I161" s="581"/>
      <c r="J161" s="581"/>
      <c r="K161" s="581"/>
      <c r="L161" s="581"/>
      <c r="M161" s="581"/>
      <c r="N161" s="581"/>
      <c r="O161" s="581"/>
      <c r="P161" s="581"/>
      <c r="Q161" s="581"/>
      <c r="R161" s="581"/>
      <c r="S161" s="581"/>
    </row>
    <row r="162" spans="1:20" ht="36.75" customHeight="1" x14ac:dyDescent="0.25">
      <c r="A162" s="587"/>
      <c r="B162" s="587"/>
      <c r="C162" s="587"/>
      <c r="D162" s="587"/>
      <c r="E162" s="587"/>
      <c r="H162" s="581"/>
      <c r="I162" s="581"/>
      <c r="J162" s="581"/>
      <c r="K162" s="581"/>
      <c r="L162" s="581"/>
      <c r="M162" s="581"/>
      <c r="N162" s="581"/>
      <c r="O162" s="581"/>
      <c r="P162" s="581"/>
      <c r="Q162" s="581"/>
      <c r="R162" s="581"/>
      <c r="S162" s="581"/>
    </row>
    <row r="163" spans="1:20" ht="18" customHeight="1" x14ac:dyDescent="0.25">
      <c r="A163" s="587"/>
      <c r="B163" s="587"/>
      <c r="C163" s="587"/>
      <c r="D163" s="587"/>
      <c r="E163" s="587"/>
      <c r="H163" s="581"/>
      <c r="I163" s="581"/>
      <c r="J163" s="581"/>
      <c r="K163" s="581"/>
      <c r="L163" s="581"/>
      <c r="M163" s="581"/>
      <c r="N163" s="581"/>
      <c r="O163" s="581"/>
      <c r="P163" s="581"/>
      <c r="Q163" s="581"/>
      <c r="R163" s="581"/>
      <c r="S163" s="581"/>
    </row>
    <row r="164" spans="1:20" x14ac:dyDescent="0.25">
      <c r="A164" s="587"/>
      <c r="B164" s="587"/>
      <c r="C164" s="587"/>
      <c r="D164" s="587"/>
      <c r="E164" s="587"/>
      <c r="H164" s="410"/>
      <c r="I164" s="410"/>
      <c r="J164" s="410"/>
      <c r="K164" s="410"/>
      <c r="L164" s="410"/>
      <c r="M164" s="410"/>
      <c r="N164" s="410"/>
      <c r="O164" s="410"/>
      <c r="P164" s="410"/>
      <c r="Q164" s="410"/>
      <c r="R164" s="410"/>
      <c r="S164" s="410"/>
    </row>
    <row r="165" spans="1:20" x14ac:dyDescent="0.25">
      <c r="A165" s="68"/>
      <c r="H165" s="365" t="s">
        <v>263</v>
      </c>
      <c r="I165" s="409"/>
      <c r="J165" s="409"/>
      <c r="K165" s="409"/>
      <c r="L165" s="409"/>
      <c r="M165" s="409"/>
      <c r="N165" s="409"/>
      <c r="O165" s="409"/>
      <c r="P165" s="409"/>
      <c r="Q165" s="409"/>
      <c r="R165" s="409"/>
    </row>
    <row r="166" spans="1:20" ht="18" customHeight="1" x14ac:dyDescent="0.25">
      <c r="A166" s="591" t="s">
        <v>337</v>
      </c>
      <c r="B166" s="591"/>
      <c r="C166" s="591"/>
      <c r="D166" s="591"/>
      <c r="E166" s="591"/>
      <c r="H166" s="365"/>
      <c r="I166" s="409"/>
      <c r="J166" s="409"/>
      <c r="K166" s="409"/>
      <c r="L166" s="409"/>
      <c r="M166" s="409"/>
      <c r="N166" s="409"/>
      <c r="O166" s="409"/>
      <c r="P166" s="409"/>
      <c r="Q166" s="409"/>
      <c r="R166" s="409"/>
    </row>
    <row r="167" spans="1:20" x14ac:dyDescent="0.25">
      <c r="A167" s="591"/>
      <c r="B167" s="591"/>
      <c r="C167" s="591"/>
      <c r="D167" s="591"/>
      <c r="E167" s="591"/>
      <c r="H167" s="453" t="s">
        <v>282</v>
      </c>
      <c r="I167" s="492"/>
      <c r="J167" s="492"/>
      <c r="K167" s="492"/>
      <c r="L167" s="492"/>
      <c r="M167" s="492"/>
      <c r="N167" s="492"/>
      <c r="O167" s="492"/>
      <c r="P167" s="492"/>
      <c r="Q167" s="492"/>
      <c r="R167" s="492"/>
      <c r="S167" s="68"/>
      <c r="T167" s="68"/>
    </row>
    <row r="168" spans="1:20" x14ac:dyDescent="0.25">
      <c r="A168" s="591"/>
      <c r="B168" s="591"/>
      <c r="C168" s="591"/>
      <c r="D168" s="591"/>
      <c r="E168" s="591"/>
      <c r="H168" s="492"/>
      <c r="I168" s="409"/>
      <c r="J168" s="409"/>
      <c r="K168" s="409"/>
      <c r="L168" s="409"/>
      <c r="M168" s="409"/>
      <c r="N168" s="409"/>
      <c r="O168" s="409"/>
      <c r="P168" s="409"/>
      <c r="Q168" s="409"/>
      <c r="R168" s="409"/>
    </row>
    <row r="169" spans="1:20" ht="87" customHeight="1" x14ac:dyDescent="0.25">
      <c r="A169" s="591"/>
      <c r="B169" s="591"/>
      <c r="C169" s="591"/>
      <c r="D169" s="591"/>
      <c r="E169" s="591"/>
      <c r="H169" s="519" t="s">
        <v>324</v>
      </c>
      <c r="I169" s="520"/>
      <c r="J169" s="520"/>
      <c r="K169" s="520"/>
      <c r="L169" s="520"/>
      <c r="M169" s="521"/>
      <c r="N169" s="521"/>
      <c r="O169" s="521"/>
      <c r="P169" s="521"/>
      <c r="Q169" s="521"/>
      <c r="R169" s="521"/>
    </row>
    <row r="170" spans="1:20" ht="15" customHeight="1" x14ac:dyDescent="0.25">
      <c r="H170" s="533" t="s">
        <v>284</v>
      </c>
      <c r="I170" s="533"/>
      <c r="J170" s="533"/>
      <c r="K170" s="533"/>
      <c r="L170" s="533"/>
      <c r="M170" s="533"/>
      <c r="N170" s="533"/>
      <c r="O170" s="533"/>
      <c r="P170" s="533"/>
      <c r="Q170" s="533"/>
      <c r="R170" s="533"/>
    </row>
    <row r="171" spans="1:20" ht="15" customHeight="1" x14ac:dyDescent="0.25">
      <c r="A171" s="587" t="s">
        <v>322</v>
      </c>
      <c r="B171" s="587"/>
      <c r="C171" s="587"/>
      <c r="D171" s="587"/>
      <c r="E171" s="587"/>
      <c r="H171" s="452"/>
      <c r="I171" s="453"/>
      <c r="J171" s="453"/>
      <c r="K171" s="453"/>
      <c r="L171" s="453"/>
      <c r="M171" s="68"/>
      <c r="N171" s="68"/>
      <c r="O171" s="68"/>
    </row>
    <row r="172" spans="1:20" x14ac:dyDescent="0.25">
      <c r="A172" s="587"/>
      <c r="B172" s="587"/>
      <c r="C172" s="587"/>
      <c r="D172" s="587"/>
      <c r="E172" s="587"/>
      <c r="H172" s="522"/>
      <c r="I172" s="453"/>
      <c r="J172" s="453"/>
      <c r="K172" s="453"/>
      <c r="L172" s="453"/>
      <c r="M172" s="68"/>
      <c r="N172" s="68"/>
      <c r="O172" s="68"/>
      <c r="P172" s="68"/>
      <c r="Q172" s="68"/>
      <c r="R172" s="68"/>
    </row>
    <row r="173" spans="1:20" x14ac:dyDescent="0.25">
      <c r="A173" s="587"/>
      <c r="B173" s="587"/>
      <c r="C173" s="587"/>
      <c r="D173" s="587"/>
      <c r="E173" s="587"/>
      <c r="H173" s="522"/>
      <c r="I173" s="522"/>
      <c r="J173" s="523"/>
      <c r="K173" s="68"/>
      <c r="L173" s="68"/>
      <c r="M173" s="68"/>
      <c r="N173" s="68"/>
      <c r="O173" s="68"/>
      <c r="P173" s="68"/>
      <c r="Q173" s="68"/>
      <c r="R173" s="68"/>
    </row>
    <row r="174" spans="1:20" x14ac:dyDescent="0.25">
      <c r="A174" s="587"/>
      <c r="B174" s="587"/>
      <c r="C174" s="587"/>
      <c r="D174" s="587"/>
      <c r="E174" s="587"/>
    </row>
    <row r="175" spans="1:20" ht="15" customHeight="1" x14ac:dyDescent="0.25">
      <c r="A175" s="587"/>
      <c r="B175" s="587"/>
      <c r="C175" s="587"/>
      <c r="D175" s="587"/>
      <c r="E175" s="587"/>
    </row>
    <row r="176" spans="1:20" ht="15" customHeight="1" x14ac:dyDescent="0.25">
      <c r="A176" s="587"/>
      <c r="B176" s="587"/>
      <c r="C176" s="587"/>
      <c r="D176" s="587"/>
      <c r="E176" s="587"/>
    </row>
    <row r="177" spans="1:5" x14ac:dyDescent="0.25">
      <c r="A177" s="587"/>
      <c r="B177" s="587"/>
      <c r="C177" s="587"/>
      <c r="D177" s="587"/>
      <c r="E177" s="587"/>
    </row>
    <row r="178" spans="1:5" x14ac:dyDescent="0.25">
      <c r="A178" s="587"/>
      <c r="B178" s="587"/>
      <c r="C178" s="587"/>
      <c r="D178" s="587"/>
      <c r="E178" s="587"/>
    </row>
  </sheetData>
  <sheetProtection password="CCF6" sheet="1" objects="1" scenarios="1"/>
  <mergeCells count="91">
    <mergeCell ref="Q143:T143"/>
    <mergeCell ref="K154:M154"/>
    <mergeCell ref="H152:J152"/>
    <mergeCell ref="K152:M152"/>
    <mergeCell ref="H153:J153"/>
    <mergeCell ref="K153:M153"/>
    <mergeCell ref="H154:J154"/>
    <mergeCell ref="K149:M149"/>
    <mergeCell ref="H150:J150"/>
    <mergeCell ref="K150:M150"/>
    <mergeCell ref="K151:M151"/>
    <mergeCell ref="H151:J151"/>
    <mergeCell ref="H149:J149"/>
    <mergeCell ref="A171:E178"/>
    <mergeCell ref="A130:B130"/>
    <mergeCell ref="A131:B131"/>
    <mergeCell ref="A133:B133"/>
    <mergeCell ref="A134:B134"/>
    <mergeCell ref="A136:B136"/>
    <mergeCell ref="A149:E152"/>
    <mergeCell ref="A143:G143"/>
    <mergeCell ref="A166:E169"/>
    <mergeCell ref="H158:S163"/>
    <mergeCell ref="K148:M148"/>
    <mergeCell ref="A137:B137"/>
    <mergeCell ref="A139:B139"/>
    <mergeCell ref="A140:B140"/>
    <mergeCell ref="H144:J144"/>
    <mergeCell ref="K144:M144"/>
    <mergeCell ref="H145:J145"/>
    <mergeCell ref="K145:M145"/>
    <mergeCell ref="H146:J146"/>
    <mergeCell ref="H148:J148"/>
    <mergeCell ref="K146:M146"/>
    <mergeCell ref="H147:J147"/>
    <mergeCell ref="K147:M147"/>
    <mergeCell ref="A154:E164"/>
    <mergeCell ref="A144:E147"/>
    <mergeCell ref="O9:O10"/>
    <mergeCell ref="J9:J10"/>
    <mergeCell ref="A110:T110"/>
    <mergeCell ref="A124:B124"/>
    <mergeCell ref="A112:B112"/>
    <mergeCell ref="C12:C13"/>
    <mergeCell ref="Q104:S104"/>
    <mergeCell ref="D12:D13"/>
    <mergeCell ref="A118:B118"/>
    <mergeCell ref="A12:A13"/>
    <mergeCell ref="B12:B13"/>
    <mergeCell ref="A113:B113"/>
    <mergeCell ref="A119:B119"/>
    <mergeCell ref="A104:P105"/>
    <mergeCell ref="N9:N10"/>
    <mergeCell ref="C98:E98"/>
    <mergeCell ref="K6:M6"/>
    <mergeCell ref="A9:A10"/>
    <mergeCell ref="B9:B10"/>
    <mergeCell ref="C9:C10"/>
    <mergeCell ref="D9:D10"/>
    <mergeCell ref="E9:E10"/>
    <mergeCell ref="G9:G10"/>
    <mergeCell ref="A7:T7"/>
    <mergeCell ref="F9:F10"/>
    <mergeCell ref="P9:P10"/>
    <mergeCell ref="Q9:S9"/>
    <mergeCell ref="T9:T10"/>
    <mergeCell ref="H9:I9"/>
    <mergeCell ref="K9:K10"/>
    <mergeCell ref="L9:L10"/>
    <mergeCell ref="M9:M10"/>
    <mergeCell ref="A122:B122"/>
    <mergeCell ref="A115:B115"/>
    <mergeCell ref="A116:B116"/>
    <mergeCell ref="A125:B125"/>
    <mergeCell ref="A127:B127"/>
    <mergeCell ref="H170:R170"/>
    <mergeCell ref="C101:E101"/>
    <mergeCell ref="C102:E102"/>
    <mergeCell ref="A4:E4"/>
    <mergeCell ref="A6:E6"/>
    <mergeCell ref="H6:I6"/>
    <mergeCell ref="C92:E92"/>
    <mergeCell ref="C93:E93"/>
    <mergeCell ref="C94:E94"/>
    <mergeCell ref="C95:E95"/>
    <mergeCell ref="C96:E96"/>
    <mergeCell ref="C97:E97"/>
    <mergeCell ref="C99:E99"/>
    <mergeCell ref="C100:E100"/>
    <mergeCell ref="A128:B128"/>
    <mergeCell ref="A121:B121"/>
  </mergeCells>
  <conditionalFormatting sqref="G14:G77">
    <cfRule type="expression" dxfId="5" priority="103">
      <formula>AND(F14=5,G14&gt;0,G14&lt;1)</formula>
    </cfRule>
    <cfRule type="expression" dxfId="4" priority="104">
      <formula>AND(F14=4,G14&gt;0,G14&lt;&gt;0.5)</formula>
    </cfRule>
    <cfRule type="expression" dxfId="3" priority="105">
      <formula>AND(F14=3,G14&gt;0,G14=1)</formula>
    </cfRule>
    <cfRule type="expression" dxfId="2" priority="106">
      <formula>AND(F14=3,G14&gt;0,G14&lt;0.6)</formula>
    </cfRule>
    <cfRule type="expression" dxfId="1" priority="111">
      <formula>AND(F14=2,G14&gt;0.7,G14&lt;1.1)</formula>
    </cfRule>
    <cfRule type="expression" dxfId="0" priority="171">
      <formula>AND(F14=1,G14&gt;0,G14&lt;1)</formula>
    </cfRule>
  </conditionalFormatting>
  <conditionalFormatting sqref="I13">
    <cfRule type="expression" dxfId="135" priority="168">
      <formula>AND(G13=1,I13&gt;0,I13&lt;1)</formula>
    </cfRule>
  </conditionalFormatting>
  <conditionalFormatting sqref="H112:H113">
    <cfRule type="expression" dxfId="134" priority="163">
      <formula>AND(G112=1,H112&gt;0,H112&lt;1)</formula>
    </cfRule>
  </conditionalFormatting>
  <conditionalFormatting sqref="I112:I113">
    <cfRule type="expression" dxfId="133" priority="164">
      <formula>AND(G112=1,I112&gt;0,I112&lt;1)</formula>
    </cfRule>
  </conditionalFormatting>
  <conditionalFormatting sqref="H121:H122">
    <cfRule type="expression" dxfId="132" priority="157">
      <formula>AND(G121=1,H121&gt;0,H121&lt;1)</formula>
    </cfRule>
  </conditionalFormatting>
  <conditionalFormatting sqref="I121:I122">
    <cfRule type="expression" dxfId="131" priority="158">
      <formula>AND(G121=1,I121&gt;0,I121&lt;1)</formula>
    </cfRule>
  </conditionalFormatting>
  <conditionalFormatting sqref="H124:H125">
    <cfRule type="expression" dxfId="130" priority="154">
      <formula>AND(G124=1,H124&gt;0,H124&lt;1)</formula>
    </cfRule>
  </conditionalFormatting>
  <conditionalFormatting sqref="I124:I125">
    <cfRule type="expression" dxfId="129" priority="155">
      <formula>AND(G124=1,I124&gt;0,I124&lt;1)</formula>
    </cfRule>
  </conditionalFormatting>
  <conditionalFormatting sqref="H127:H128">
    <cfRule type="expression" dxfId="128" priority="152">
      <formula>AND(G127=1,H127&gt;0,H127&lt;1)</formula>
    </cfRule>
  </conditionalFormatting>
  <conditionalFormatting sqref="I127:I128">
    <cfRule type="expression" dxfId="127" priority="153">
      <formula>AND(G127=1,I127&gt;0,I127&lt;1)</formula>
    </cfRule>
  </conditionalFormatting>
  <conditionalFormatting sqref="H130:H131">
    <cfRule type="expression" dxfId="126" priority="144">
      <formula>AND(G130=1,H130&gt;0,H130&lt;1)</formula>
    </cfRule>
  </conditionalFormatting>
  <conditionalFormatting sqref="I130:I131">
    <cfRule type="expression" dxfId="125" priority="145">
      <formula>AND(G130=1,I130&gt;0,I130&lt;1)</formula>
    </cfRule>
  </conditionalFormatting>
  <conditionalFormatting sqref="H133:H134">
    <cfRule type="expression" dxfId="124" priority="140">
      <formula>AND(G133=1,H133&gt;0,H133&lt;1)</formula>
    </cfRule>
  </conditionalFormatting>
  <conditionalFormatting sqref="I133:I134">
    <cfRule type="expression" dxfId="123" priority="141">
      <formula>AND(G133=1,I133&gt;0,I133&lt;1)</formula>
    </cfRule>
  </conditionalFormatting>
  <conditionalFormatting sqref="H136:H137">
    <cfRule type="expression" dxfId="122" priority="136">
      <formula>AND(G136=1,H136&gt;0,H136&lt;1)</formula>
    </cfRule>
  </conditionalFormatting>
  <conditionalFormatting sqref="I136:I137">
    <cfRule type="expression" dxfId="121" priority="137">
      <formula>AND(G136=1,I136&gt;0,I136&lt;1)</formula>
    </cfRule>
  </conditionalFormatting>
  <conditionalFormatting sqref="H139:H140">
    <cfRule type="expression" dxfId="120" priority="132">
      <formula>AND(G139=1,H139&gt;0,H139&lt;1)</formula>
    </cfRule>
  </conditionalFormatting>
  <conditionalFormatting sqref="I139:I140">
    <cfRule type="expression" dxfId="119" priority="133">
      <formula>AND(G139=1,I139&gt;0,I139&lt;1)</formula>
    </cfRule>
  </conditionalFormatting>
  <conditionalFormatting sqref="H115:H116">
    <cfRule type="expression" dxfId="118" priority="127">
      <formula>AND(G115=1,H115&gt;0,H115&lt;1)</formula>
    </cfRule>
  </conditionalFormatting>
  <conditionalFormatting sqref="I115:I116">
    <cfRule type="expression" dxfId="117" priority="128">
      <formula>AND(G115=1,I115&gt;0,I115&lt;1)</formula>
    </cfRule>
  </conditionalFormatting>
  <conditionalFormatting sqref="H119">
    <cfRule type="expression" dxfId="116" priority="124">
      <formula>AND(G119=1,H119&gt;0,H119&lt;1)</formula>
    </cfRule>
  </conditionalFormatting>
  <conditionalFormatting sqref="I119">
    <cfRule type="expression" dxfId="115" priority="125">
      <formula>AND(G119=1,I119&gt;0,I119&lt;1)</formula>
    </cfRule>
  </conditionalFormatting>
  <conditionalFormatting sqref="G91:G92">
    <cfRule type="expression" dxfId="114" priority="121">
      <formula>AND(F91=1,G91&gt;0,G91&lt;1)</formula>
    </cfRule>
  </conditionalFormatting>
  <conditionalFormatting sqref="G93:G96 G102">
    <cfRule type="expression" dxfId="113" priority="120">
      <formula>AND(F93=1,G93&gt;0,G93&lt;1)</formula>
    </cfRule>
  </conditionalFormatting>
  <conditionalFormatting sqref="G97">
    <cfRule type="expression" dxfId="112" priority="119">
      <formula>AND(F97=1,G97&gt;0,G97&lt;1)</formula>
    </cfRule>
  </conditionalFormatting>
  <conditionalFormatting sqref="G101">
    <cfRule type="expression" dxfId="111" priority="118">
      <formula>AND(F101=1,G101&gt;0,G101&lt;1)</formula>
    </cfRule>
  </conditionalFormatting>
  <conditionalFormatting sqref="G100">
    <cfRule type="expression" dxfId="110" priority="117">
      <formula>AND(F100=1,G100&gt;0,G100&lt;1)</formula>
    </cfRule>
  </conditionalFormatting>
  <conditionalFormatting sqref="G98">
    <cfRule type="expression" dxfId="109" priority="116">
      <formula>AND(F98=1,G98&gt;0,G98&lt;1)</formula>
    </cfRule>
  </conditionalFormatting>
  <conditionalFormatting sqref="G99">
    <cfRule type="expression" dxfId="108" priority="115">
      <formula>AND(F99=1,G99&gt;0,G99&lt;1)</formula>
    </cfRule>
  </conditionalFormatting>
  <conditionalFormatting sqref="G113">
    <cfRule type="expression" dxfId="107" priority="97">
      <formula>AND(F113=5,G113&gt;0,G113&lt;1)</formula>
    </cfRule>
    <cfRule type="expression" dxfId="106" priority="98">
      <formula>AND(F113=4,G113&lt;&gt;0.5)</formula>
    </cfRule>
    <cfRule type="expression" dxfId="105" priority="99">
      <formula>AND(F113=3,G113=1)</formula>
    </cfRule>
    <cfRule type="expression" dxfId="104" priority="100">
      <formula>AND(F113=3,G113&lt;0.6)</formula>
    </cfRule>
    <cfRule type="expression" dxfId="103" priority="101">
      <formula>AND(F113=2,G113&gt;0.7,G113&lt;1.1)</formula>
    </cfRule>
    <cfRule type="expression" dxfId="102" priority="102">
      <formula>AND(F113=1,G113&gt;0,G113&lt;1)</formula>
    </cfRule>
  </conditionalFormatting>
  <conditionalFormatting sqref="G115">
    <cfRule type="expression" dxfId="101" priority="91">
      <formula>AND(F115=5,G115&gt;0,G115&lt;1)</formula>
    </cfRule>
    <cfRule type="expression" dxfId="100" priority="92">
      <formula>AND(F115=4,G115&lt;&gt;0.5)</formula>
    </cfRule>
    <cfRule type="expression" dxfId="99" priority="93">
      <formula>AND(F115=3,G115=1)</formula>
    </cfRule>
    <cfRule type="expression" dxfId="98" priority="94">
      <formula>AND(F115=3,G115&lt;0.6)</formula>
    </cfRule>
    <cfRule type="expression" dxfId="97" priority="95">
      <formula>AND(F115=2,G115&gt;0.7,G115&lt;1.1)</formula>
    </cfRule>
    <cfRule type="expression" dxfId="96" priority="96">
      <formula>AND(F115=1,G115&gt;0,G115&lt;1)</formula>
    </cfRule>
  </conditionalFormatting>
  <conditionalFormatting sqref="G116">
    <cfRule type="expression" dxfId="95" priority="85">
      <formula>AND(F116=5,G116&gt;0,G116&lt;1)</formula>
    </cfRule>
    <cfRule type="expression" dxfId="94" priority="86">
      <formula>AND(F116=4,G116&lt;&gt;0.5)</formula>
    </cfRule>
    <cfRule type="expression" dxfId="93" priority="87">
      <formula>AND(F116=3,G116=1)</formula>
    </cfRule>
    <cfRule type="expression" dxfId="92" priority="88">
      <formula>AND(F116=3,G116&lt;0.6)</formula>
    </cfRule>
    <cfRule type="expression" dxfId="91" priority="89">
      <formula>AND(F116=2,G116&gt;0.7,G116&lt;1.1)</formula>
    </cfRule>
    <cfRule type="expression" dxfId="90" priority="90">
      <formula>AND(F116=1,G116&gt;0,G116&lt;1)</formula>
    </cfRule>
  </conditionalFormatting>
  <conditionalFormatting sqref="G118">
    <cfRule type="expression" dxfId="89" priority="79">
      <formula>AND(F118=5,G118&gt;0,G118&lt;1)</formula>
    </cfRule>
    <cfRule type="expression" dxfId="88" priority="80">
      <formula>AND(F118=4,G118&lt;&gt;0.5)</formula>
    </cfRule>
    <cfRule type="expression" dxfId="87" priority="81">
      <formula>AND(F118=3,G118=1)</formula>
    </cfRule>
    <cfRule type="expression" dxfId="86" priority="82">
      <formula>AND(F118=3,G118&lt;0.6)</formula>
    </cfRule>
    <cfRule type="expression" dxfId="85" priority="83">
      <formula>AND(F118=2,G118&gt;0.7,G118&lt;1.1)</formula>
    </cfRule>
    <cfRule type="expression" dxfId="84" priority="84">
      <formula>AND(F118=1,G118&gt;0,G118&lt;1)</formula>
    </cfRule>
  </conditionalFormatting>
  <conditionalFormatting sqref="G119">
    <cfRule type="expression" dxfId="83" priority="73">
      <formula>AND(F119=5,G119&gt;0,G119&lt;1)</formula>
    </cfRule>
    <cfRule type="expression" dxfId="82" priority="74">
      <formula>AND(F119=4,G119&lt;&gt;0.5)</formula>
    </cfRule>
    <cfRule type="expression" dxfId="81" priority="75">
      <formula>AND(F119=3,G119=1)</formula>
    </cfRule>
    <cfRule type="expression" dxfId="80" priority="76">
      <formula>AND(F119=3,G119&lt;0.6)</formula>
    </cfRule>
    <cfRule type="expression" dxfId="79" priority="77">
      <formula>AND(F119=2,G119&gt;0.7,G119&lt;1.1)</formula>
    </cfRule>
    <cfRule type="expression" dxfId="78" priority="78">
      <formula>AND(F119=1,G119&gt;0,G119&lt;1)</formula>
    </cfRule>
  </conditionalFormatting>
  <conditionalFormatting sqref="G121">
    <cfRule type="expression" dxfId="77" priority="67">
      <formula>AND(F121=5,G121&gt;0,G121&lt;1)</formula>
    </cfRule>
    <cfRule type="expression" dxfId="76" priority="68">
      <formula>AND(F121=4,G121&lt;&gt;0.5)</formula>
    </cfRule>
    <cfRule type="expression" dxfId="75" priority="69">
      <formula>AND(F121=3,G121=1)</formula>
    </cfRule>
    <cfRule type="expression" dxfId="74" priority="70">
      <formula>AND(F121=3,G121&lt;0.6)</formula>
    </cfRule>
    <cfRule type="expression" dxfId="73" priority="71">
      <formula>AND(F121=2,G121&gt;0.7,G121&lt;1.1)</formula>
    </cfRule>
    <cfRule type="expression" dxfId="72" priority="72">
      <formula>AND(F121=1,G121&gt;0,G121&lt;1)</formula>
    </cfRule>
  </conditionalFormatting>
  <conditionalFormatting sqref="G122">
    <cfRule type="expression" dxfId="71" priority="61">
      <formula>AND(F122=5,G122&gt;0,G122&lt;1)</formula>
    </cfRule>
    <cfRule type="expression" dxfId="70" priority="62">
      <formula>AND(F122=4,G122&lt;&gt;0.5)</formula>
    </cfRule>
    <cfRule type="expression" dxfId="69" priority="63">
      <formula>AND(F122=3,G122=1)</formula>
    </cfRule>
    <cfRule type="expression" dxfId="68" priority="64">
      <formula>AND(F122=3,G122&lt;0.6)</formula>
    </cfRule>
    <cfRule type="expression" dxfId="67" priority="65">
      <formula>AND(F122=2,G122&gt;0.7,G122&lt;1.1)</formula>
    </cfRule>
    <cfRule type="expression" dxfId="66" priority="66">
      <formula>AND(F122=1,G122&gt;0,G122&lt;1)</formula>
    </cfRule>
  </conditionalFormatting>
  <conditionalFormatting sqref="G124">
    <cfRule type="expression" dxfId="65" priority="55">
      <formula>AND(F124=5,G124&gt;0,G124&lt;1)</formula>
    </cfRule>
    <cfRule type="expression" dxfId="64" priority="56">
      <formula>AND(F124=4,G124&lt;&gt;0.5)</formula>
    </cfRule>
    <cfRule type="expression" dxfId="63" priority="57">
      <formula>AND(F124=3,G124=1)</formula>
    </cfRule>
    <cfRule type="expression" dxfId="62" priority="58">
      <formula>AND(F124=3,G124&lt;0.6)</formula>
    </cfRule>
    <cfRule type="expression" dxfId="61" priority="59">
      <formula>AND(F124=2,G124&gt;0.7,G124&lt;1.1)</formula>
    </cfRule>
    <cfRule type="expression" dxfId="60" priority="60">
      <formula>AND(F124=1,G124&gt;0,G124&lt;1)</formula>
    </cfRule>
  </conditionalFormatting>
  <conditionalFormatting sqref="G125">
    <cfRule type="expression" dxfId="59" priority="49">
      <formula>AND(F125=5,G125&gt;0,G125&lt;1)</formula>
    </cfRule>
    <cfRule type="expression" dxfId="58" priority="50">
      <formula>AND(F125=4,G125&lt;&gt;0.5)</formula>
    </cfRule>
    <cfRule type="expression" dxfId="57" priority="51">
      <formula>AND(F125=3,G125=1)</formula>
    </cfRule>
    <cfRule type="expression" dxfId="56" priority="52">
      <formula>AND(F125=3,G125&lt;0.6)</formula>
    </cfRule>
    <cfRule type="expression" dxfId="55" priority="53">
      <formula>AND(F125=2,G125&gt;0.7,G125&lt;1.1)</formula>
    </cfRule>
    <cfRule type="expression" dxfId="54" priority="54">
      <formula>AND(F125=1,G125&gt;0,G125&lt;1)</formula>
    </cfRule>
  </conditionalFormatting>
  <conditionalFormatting sqref="G127">
    <cfRule type="expression" dxfId="53" priority="43">
      <formula>AND(F127=5,G127&gt;0,G127&lt;1)</formula>
    </cfRule>
    <cfRule type="expression" dxfId="52" priority="44">
      <formula>AND(F127=4,G127&lt;&gt;0.5)</formula>
    </cfRule>
    <cfRule type="expression" dxfId="51" priority="45">
      <formula>AND(F127=3,G127=1)</formula>
    </cfRule>
    <cfRule type="expression" dxfId="50" priority="46">
      <formula>AND(F127=3,G127&lt;0.6)</formula>
    </cfRule>
    <cfRule type="expression" dxfId="49" priority="47">
      <formula>AND(F127=2,G127&gt;0.7,G127&lt;1.1)</formula>
    </cfRule>
    <cfRule type="expression" dxfId="48" priority="48">
      <formula>AND(F127=1,G127&gt;0,G127&lt;1)</formula>
    </cfRule>
  </conditionalFormatting>
  <conditionalFormatting sqref="G128">
    <cfRule type="expression" dxfId="47" priority="37">
      <formula>AND(F128=5,G128&gt;0,G128&lt;1)</formula>
    </cfRule>
    <cfRule type="expression" dxfId="46" priority="38">
      <formula>AND(F128=4,G128&lt;&gt;0.5)</formula>
    </cfRule>
    <cfRule type="expression" dxfId="45" priority="39">
      <formula>AND(F128=3,G128=1)</formula>
    </cfRule>
    <cfRule type="expression" dxfId="44" priority="40">
      <formula>AND(F128=3,G128&lt;0.6)</formula>
    </cfRule>
    <cfRule type="expression" dxfId="43" priority="41">
      <formula>AND(F128=2,G128&gt;0.7,G128&lt;1.1)</formula>
    </cfRule>
    <cfRule type="expression" dxfId="42" priority="42">
      <formula>AND(F128=1,G128&gt;0,G128&lt;1)</formula>
    </cfRule>
  </conditionalFormatting>
  <conditionalFormatting sqref="G130">
    <cfRule type="expression" dxfId="41" priority="31">
      <formula>AND(F130=5,G130&gt;0,G130&lt;1)</formula>
    </cfRule>
    <cfRule type="expression" dxfId="40" priority="32">
      <formula>AND(F130=4,G130&lt;&gt;0.5)</formula>
    </cfRule>
    <cfRule type="expression" dxfId="39" priority="33">
      <formula>AND(F130=3,G130=1)</formula>
    </cfRule>
    <cfRule type="expression" dxfId="38" priority="34">
      <formula>AND(F130=3,G130&lt;0.6)</formula>
    </cfRule>
    <cfRule type="expression" dxfId="37" priority="35">
      <formula>AND(F130=2,G130&gt;0.7,G130&lt;1.1)</formula>
    </cfRule>
    <cfRule type="expression" dxfId="36" priority="36">
      <formula>AND(F130=1,G130&gt;0,G130&lt;1)</formula>
    </cfRule>
  </conditionalFormatting>
  <conditionalFormatting sqref="G131">
    <cfRule type="expression" dxfId="35" priority="25">
      <formula>AND(F131=5,G131&gt;0,G131&lt;1)</formula>
    </cfRule>
    <cfRule type="expression" dxfId="34" priority="26">
      <formula>AND(F131=4,G131&lt;&gt;0.5)</formula>
    </cfRule>
    <cfRule type="expression" dxfId="33" priority="27">
      <formula>AND(F131=3,G131=1)</formula>
    </cfRule>
    <cfRule type="expression" dxfId="32" priority="28">
      <formula>AND(F131=3,G131&lt;0.6)</formula>
    </cfRule>
    <cfRule type="expression" dxfId="31" priority="29">
      <formula>AND(F131=2,G131&gt;0.7,G131&lt;1.1)</formula>
    </cfRule>
    <cfRule type="expression" dxfId="30" priority="30">
      <formula>AND(F131=1,G131&gt;0,G131&lt;1)</formula>
    </cfRule>
  </conditionalFormatting>
  <conditionalFormatting sqref="G133">
    <cfRule type="expression" dxfId="29" priority="19">
      <formula>AND(F133=5,G133&gt;0,G133&lt;1)</formula>
    </cfRule>
    <cfRule type="expression" dxfId="28" priority="20">
      <formula>AND(F133=4,G133&lt;&gt;0.5)</formula>
    </cfRule>
    <cfRule type="expression" dxfId="27" priority="21">
      <formula>AND(F133=3,G133=1)</formula>
    </cfRule>
    <cfRule type="expression" dxfId="26" priority="22">
      <formula>AND(F133=3,G133&lt;0.6)</formula>
    </cfRule>
    <cfRule type="expression" dxfId="25" priority="23">
      <formula>AND(F133=2,G133&gt;0.7,G133&lt;1.1)</formula>
    </cfRule>
    <cfRule type="expression" dxfId="24" priority="24">
      <formula>AND(F133=1,G133&gt;0,G133&lt;1)</formula>
    </cfRule>
  </conditionalFormatting>
  <conditionalFormatting sqref="G134">
    <cfRule type="expression" dxfId="23" priority="13">
      <formula>AND(F134=5,G134&gt;0,G134&lt;1)</formula>
    </cfRule>
    <cfRule type="expression" dxfId="22" priority="14">
      <formula>AND(F134=4,G134&lt;&gt;0.5)</formula>
    </cfRule>
    <cfRule type="expression" dxfId="21" priority="15">
      <formula>AND(F134=3,G134=1)</formula>
    </cfRule>
    <cfRule type="expression" dxfId="20" priority="16">
      <formula>AND(F134=3,G134&lt;0.6)</formula>
    </cfRule>
    <cfRule type="expression" dxfId="19" priority="17">
      <formula>AND(F134=2,G134&gt;0.7,G134&lt;1.1)</formula>
    </cfRule>
    <cfRule type="expression" dxfId="18" priority="18">
      <formula>AND(F134=1,G134&gt;0,G134&lt;1)</formula>
    </cfRule>
  </conditionalFormatting>
  <conditionalFormatting sqref="G136">
    <cfRule type="expression" dxfId="17" priority="7">
      <formula>AND(F136=5,G136&gt;0,G136&lt;1)</formula>
    </cfRule>
    <cfRule type="expression" dxfId="16" priority="8">
      <formula>AND(F136=4,G136&lt;&gt;0.5)</formula>
    </cfRule>
    <cfRule type="expression" dxfId="15" priority="9">
      <formula>AND(F136=3,G136=1)</formula>
    </cfRule>
    <cfRule type="expression" dxfId="14" priority="10">
      <formula>AND(F136=3,G136&lt;0.6)</formula>
    </cfRule>
    <cfRule type="expression" dxfId="13" priority="11">
      <formula>AND(F136=2,G136&gt;0.7,G136&lt;1.1)</formula>
    </cfRule>
    <cfRule type="expression" dxfId="12" priority="12">
      <formula>AND(F136=1,G136&gt;0,G136&lt;1)</formula>
    </cfRule>
  </conditionalFormatting>
  <conditionalFormatting sqref="G139">
    <cfRule type="expression" dxfId="11" priority="1">
      <formula>AND(F139=5,G139&gt;0,G139&lt;1)</formula>
    </cfRule>
    <cfRule type="expression" dxfId="10" priority="2">
      <formula>AND(F139=4,G139&lt;&gt;0.5)</formula>
    </cfRule>
    <cfRule type="expression" dxfId="9" priority="3">
      <formula>AND(F139=3,G139=1)</formula>
    </cfRule>
    <cfRule type="expression" dxfId="8" priority="4">
      <formula>AND(F139=3,G139&lt;0.6)</formula>
    </cfRule>
    <cfRule type="expression" dxfId="7" priority="5">
      <formula>AND(F139=2,G139&gt;0.7,G139&lt;1.1)</formula>
    </cfRule>
    <cfRule type="expression" dxfId="6" priority="6">
      <formula>AND(F139=1,G139&gt;0,G139&lt;1)</formula>
    </cfRule>
  </conditionalFormatting>
  <dataValidations count="8">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13 G115:G116 G118:G119 G121:G122 G124:G125 G127:G128 G130:G131 G133:G134 G136 G139">
      <formula1>$U$11:$AA$11</formula1>
    </dataValidation>
    <dataValidation type="list" allowBlank="1" showInputMessage="1" showErrorMessage="1" sqref="E14:E87 E113 E115:E116 E118:E119 E121:E122 E124:E125 E127:E128 E130:E131 E133:E134 E136:E137 E139:E140">
      <formula1>$U$10:$Y$10</formula1>
    </dataValidation>
  </dataValidations>
  <hyperlinks>
    <hyperlink ref="H170" r:id="rId1"/>
  </hyperlinks>
  <pageMargins left="0.7" right="0.7" top="0.75" bottom="0.75" header="0.3" footer="0.3"/>
  <pageSetup paperSize="9" scale="1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Views>
    <sheetView showGridLines="0" view="pageBreakPreview" zoomScale="70" zoomScaleNormal="90" zoomScaleSheetLayoutView="70" workbookViewId="0">
      <pane ySplit="7" topLeftCell="A8" activePane="bottomLeft" state="frozen"/>
      <selection pane="bottomLeft" activeCell="B9" sqref="B9"/>
    </sheetView>
  </sheetViews>
  <sheetFormatPr defaultRowHeight="12.75" x14ac:dyDescent="0.2"/>
  <cols>
    <col min="1" max="1" width="9.42578125" style="72" customWidth="1"/>
    <col min="2" max="2" width="9.7109375" style="72" customWidth="1"/>
    <col min="3" max="3" width="15.140625" style="72" customWidth="1"/>
    <col min="4" max="5" width="12.42578125" style="73" customWidth="1"/>
    <col min="6" max="6" width="14" style="73" customWidth="1"/>
    <col min="7" max="7" width="12.7109375" style="73" customWidth="1"/>
    <col min="8" max="9" width="15" style="73" customWidth="1"/>
    <col min="10" max="10" width="24.28515625" style="73" customWidth="1"/>
    <col min="11" max="11" width="9.5703125" style="295" customWidth="1"/>
    <col min="12" max="13" width="13.7109375" style="73" customWidth="1"/>
    <col min="14" max="14" width="18.28515625" style="73" customWidth="1"/>
    <col min="15" max="15" width="12.85546875" style="295" customWidth="1"/>
    <col min="16" max="16" width="13" style="73" hidden="1" customWidth="1"/>
    <col min="17" max="16384" width="9.140625" style="73"/>
  </cols>
  <sheetData>
    <row r="1" spans="1:17" ht="25.5" customHeight="1" x14ac:dyDescent="0.25">
      <c r="A1" s="15" t="str">
        <f>+'TABELA I'!A1</f>
        <v>Naziv tužilaštva</v>
      </c>
      <c r="B1" s="15"/>
      <c r="C1" s="15"/>
      <c r="D1" s="72"/>
      <c r="E1" s="370" t="str">
        <f>+'TABELA I'!D1</f>
        <v>Tužilaštvo BiH ili Tužilaštvo Brčko Distrikta BiH</v>
      </c>
      <c r="F1" s="72"/>
      <c r="G1" s="72"/>
      <c r="H1" s="72"/>
      <c r="I1" s="72"/>
      <c r="J1" s="72"/>
      <c r="K1" s="294"/>
      <c r="L1" s="72"/>
      <c r="M1" s="72"/>
      <c r="N1" s="72"/>
      <c r="O1" s="304">
        <v>2016</v>
      </c>
    </row>
    <row r="2" spans="1:17" ht="25.5" customHeight="1" x14ac:dyDescent="0.25">
      <c r="A2" s="15" t="s">
        <v>45</v>
      </c>
      <c r="B2" s="15"/>
      <c r="C2" s="15"/>
      <c r="D2" s="72"/>
      <c r="E2" s="74" t="str">
        <f>+'TABELA I'!G2</f>
        <v>1.1.2022. - 31.12.2022.</v>
      </c>
      <c r="F2" s="72"/>
      <c r="G2" s="72"/>
      <c r="H2" s="72"/>
      <c r="I2" s="72"/>
      <c r="J2" s="72"/>
      <c r="K2" s="294"/>
      <c r="L2" s="72"/>
      <c r="M2" s="72"/>
      <c r="N2" s="72"/>
      <c r="O2" s="301"/>
    </row>
    <row r="3" spans="1:17" ht="38.1" customHeight="1" thickBot="1" x14ac:dyDescent="0.25">
      <c r="A3" s="43" t="s">
        <v>85</v>
      </c>
      <c r="B3" s="43"/>
      <c r="C3" s="43"/>
    </row>
    <row r="4" spans="1:17" ht="23.25" customHeight="1" x14ac:dyDescent="0.2">
      <c r="A4" s="603" t="s">
        <v>38</v>
      </c>
      <c r="B4" s="605" t="s">
        <v>86</v>
      </c>
      <c r="C4" s="605"/>
      <c r="D4" s="605"/>
      <c r="E4" s="605"/>
      <c r="F4" s="605"/>
      <c r="G4" s="605"/>
      <c r="H4" s="605"/>
      <c r="I4" s="605"/>
      <c r="J4" s="605"/>
      <c r="K4" s="605"/>
      <c r="L4" s="605" t="s">
        <v>87</v>
      </c>
      <c r="M4" s="605"/>
      <c r="N4" s="605"/>
      <c r="O4" s="605"/>
      <c r="P4" s="595" t="s">
        <v>88</v>
      </c>
    </row>
    <row r="5" spans="1:17" ht="24" customHeight="1" x14ac:dyDescent="0.2">
      <c r="A5" s="604"/>
      <c r="B5" s="597" t="s">
        <v>46</v>
      </c>
      <c r="C5" s="598" t="s">
        <v>47</v>
      </c>
      <c r="D5" s="599" t="s">
        <v>233</v>
      </c>
      <c r="E5" s="599"/>
      <c r="F5" s="599"/>
      <c r="G5" s="599" t="s">
        <v>49</v>
      </c>
      <c r="H5" s="598" t="s">
        <v>50</v>
      </c>
      <c r="I5" s="598" t="s">
        <v>260</v>
      </c>
      <c r="J5" s="599" t="s">
        <v>261</v>
      </c>
      <c r="K5" s="600" t="s">
        <v>89</v>
      </c>
      <c r="L5" s="599" t="s">
        <v>90</v>
      </c>
      <c r="M5" s="599" t="s">
        <v>91</v>
      </c>
      <c r="N5" s="599" t="s">
        <v>238</v>
      </c>
      <c r="O5" s="600" t="s">
        <v>92</v>
      </c>
      <c r="P5" s="596"/>
    </row>
    <row r="6" spans="1:17" ht="104.25" customHeight="1" x14ac:dyDescent="0.2">
      <c r="A6" s="604"/>
      <c r="B6" s="597"/>
      <c r="C6" s="598"/>
      <c r="D6" s="234" t="s">
        <v>48</v>
      </c>
      <c r="E6" s="234" t="s">
        <v>234</v>
      </c>
      <c r="F6" s="234" t="s">
        <v>235</v>
      </c>
      <c r="G6" s="599"/>
      <c r="H6" s="598"/>
      <c r="I6" s="598"/>
      <c r="J6" s="599"/>
      <c r="K6" s="600"/>
      <c r="L6" s="599"/>
      <c r="M6" s="599"/>
      <c r="N6" s="599"/>
      <c r="O6" s="600"/>
      <c r="P6" s="596"/>
    </row>
    <row r="7" spans="1:17" s="79" customFormat="1" ht="9.75" customHeight="1" thickBot="1" x14ac:dyDescent="0.25">
      <c r="A7" s="75" t="s">
        <v>0</v>
      </c>
      <c r="B7" s="76" t="s">
        <v>1</v>
      </c>
      <c r="C7" s="76" t="s">
        <v>2</v>
      </c>
      <c r="D7" s="76" t="s">
        <v>3</v>
      </c>
      <c r="E7" s="76" t="s">
        <v>6</v>
      </c>
      <c r="F7" s="77" t="s">
        <v>7</v>
      </c>
      <c r="G7" s="77" t="s">
        <v>9</v>
      </c>
      <c r="H7" s="77" t="s">
        <v>10</v>
      </c>
      <c r="I7" s="77" t="s">
        <v>11</v>
      </c>
      <c r="J7" s="77" t="s">
        <v>73</v>
      </c>
      <c r="K7" s="296" t="s">
        <v>74</v>
      </c>
      <c r="L7" s="77" t="s">
        <v>75</v>
      </c>
      <c r="M7" s="77" t="s">
        <v>76</v>
      </c>
      <c r="N7" s="77" t="s">
        <v>77</v>
      </c>
      <c r="O7" s="296" t="s">
        <v>78</v>
      </c>
      <c r="P7" s="78" t="s">
        <v>94</v>
      </c>
    </row>
    <row r="8" spans="1:17" s="83" customFormat="1" ht="7.5" customHeight="1" thickBot="1" x14ac:dyDescent="0.25">
      <c r="A8" s="80"/>
      <c r="B8" s="80"/>
      <c r="C8" s="81"/>
      <c r="D8" s="81"/>
      <c r="E8" s="81"/>
      <c r="F8" s="82"/>
      <c r="G8" s="82"/>
      <c r="H8" s="82"/>
      <c r="I8" s="82"/>
      <c r="J8" s="82"/>
      <c r="K8" s="297"/>
      <c r="L8" s="82"/>
      <c r="M8" s="82"/>
      <c r="N8" s="82"/>
      <c r="O8" s="297"/>
      <c r="P8" s="82"/>
    </row>
    <row r="9" spans="1:17" ht="30.75" customHeight="1" x14ac:dyDescent="0.2">
      <c r="A9" s="84" t="s">
        <v>95</v>
      </c>
      <c r="B9" s="85"/>
      <c r="C9" s="85"/>
      <c r="D9" s="86"/>
      <c r="E9" s="86"/>
      <c r="F9" s="86"/>
      <c r="G9" s="86"/>
      <c r="H9" s="85"/>
      <c r="I9" s="85"/>
      <c r="J9" s="87">
        <f>SUM(H9:I9)</f>
        <v>0</v>
      </c>
      <c r="K9" s="302" t="str">
        <f t="shared" ref="K9:K21" si="0">IF(B9+C9=0,"",(B9+C9-J9)/(B9+C9))</f>
        <v/>
      </c>
      <c r="L9" s="85"/>
      <c r="M9" s="85"/>
      <c r="N9" s="85"/>
      <c r="O9" s="302" t="str">
        <f t="shared" ref="O9:O30" si="1">IF(L9+M9=0,"",(L9+M9-N9)/(L9+M9))</f>
        <v/>
      </c>
      <c r="P9" s="88" t="str">
        <f>IF(K9="",(IF(O9="","",O9/2)),IF(O9="",K9/2,(K9+O9)/2))</f>
        <v/>
      </c>
    </row>
    <row r="10" spans="1:17" ht="30.75" customHeight="1" x14ac:dyDescent="0.2">
      <c r="A10" s="89" t="s">
        <v>96</v>
      </c>
      <c r="B10" s="9"/>
      <c r="C10" s="90"/>
      <c r="D10" s="9"/>
      <c r="E10" s="9"/>
      <c r="F10" s="9"/>
      <c r="G10" s="9"/>
      <c r="H10" s="90"/>
      <c r="I10" s="90"/>
      <c r="J10" s="19">
        <f>SUM(E10:G10)</f>
        <v>0</v>
      </c>
      <c r="K10" s="298" t="str">
        <f t="shared" si="0"/>
        <v/>
      </c>
      <c r="L10" s="9"/>
      <c r="M10" s="9"/>
      <c r="N10" s="9"/>
      <c r="O10" s="298" t="str">
        <f t="shared" si="1"/>
        <v/>
      </c>
      <c r="P10" s="91" t="e">
        <f>IF(K10+O10=0,"",(K10+O10)/2)</f>
        <v>#VALUE!</v>
      </c>
      <c r="Q10" s="92"/>
    </row>
    <row r="11" spans="1:17" ht="30.75" customHeight="1" x14ac:dyDescent="0.2">
      <c r="A11" s="93" t="s">
        <v>97</v>
      </c>
      <c r="B11" s="9"/>
      <c r="C11" s="90"/>
      <c r="D11" s="9"/>
      <c r="E11" s="9"/>
      <c r="F11" s="9"/>
      <c r="G11" s="9"/>
      <c r="H11" s="90"/>
      <c r="I11" s="90"/>
      <c r="J11" s="19">
        <f t="shared" ref="J11:J17" si="2">SUM(E11:G11)</f>
        <v>0</v>
      </c>
      <c r="K11" s="298" t="str">
        <f t="shared" si="0"/>
        <v/>
      </c>
      <c r="L11" s="9"/>
      <c r="M11" s="9"/>
      <c r="N11" s="9"/>
      <c r="O11" s="298" t="str">
        <f t="shared" si="1"/>
        <v/>
      </c>
      <c r="P11" s="91" t="str">
        <f t="shared" ref="P11:P30" si="3">IF(K11="",(IF(O11="","",O11/2)),IF(O11="",K11/2,(K11+O11)/2))</f>
        <v/>
      </c>
    </row>
    <row r="12" spans="1:17" ht="30.75" customHeight="1" x14ac:dyDescent="0.2">
      <c r="A12" s="93" t="s">
        <v>98</v>
      </c>
      <c r="B12" s="9"/>
      <c r="C12" s="90"/>
      <c r="D12" s="9"/>
      <c r="E12" s="9"/>
      <c r="F12" s="9"/>
      <c r="G12" s="9"/>
      <c r="H12" s="90"/>
      <c r="I12" s="90"/>
      <c r="J12" s="19">
        <f t="shared" si="2"/>
        <v>0</v>
      </c>
      <c r="K12" s="298" t="str">
        <f t="shared" si="0"/>
        <v/>
      </c>
      <c r="L12" s="9"/>
      <c r="M12" s="9"/>
      <c r="N12" s="9"/>
      <c r="O12" s="298" t="str">
        <f t="shared" si="1"/>
        <v/>
      </c>
      <c r="P12" s="91" t="str">
        <f t="shared" si="3"/>
        <v/>
      </c>
    </row>
    <row r="13" spans="1:17" ht="30.75" customHeight="1" x14ac:dyDescent="0.2">
      <c r="A13" s="93" t="s">
        <v>288</v>
      </c>
      <c r="B13" s="9"/>
      <c r="C13" s="90"/>
      <c r="D13" s="9"/>
      <c r="E13" s="9"/>
      <c r="F13" s="9"/>
      <c r="G13" s="9"/>
      <c r="H13" s="90"/>
      <c r="I13" s="90"/>
      <c r="J13" s="19">
        <f t="shared" si="2"/>
        <v>0</v>
      </c>
      <c r="K13" s="298" t="str">
        <f t="shared" si="0"/>
        <v/>
      </c>
      <c r="L13" s="9"/>
      <c r="M13" s="9"/>
      <c r="N13" s="9"/>
      <c r="O13" s="298" t="str">
        <f t="shared" si="1"/>
        <v/>
      </c>
      <c r="P13" s="91" t="str">
        <f t="shared" si="3"/>
        <v/>
      </c>
    </row>
    <row r="14" spans="1:17" ht="30.75" customHeight="1" x14ac:dyDescent="0.2">
      <c r="A14" s="93" t="s">
        <v>99</v>
      </c>
      <c r="B14" s="9"/>
      <c r="C14" s="90"/>
      <c r="D14" s="9"/>
      <c r="E14" s="9"/>
      <c r="F14" s="9"/>
      <c r="G14" s="9"/>
      <c r="H14" s="90"/>
      <c r="I14" s="90"/>
      <c r="J14" s="19">
        <f t="shared" si="2"/>
        <v>0</v>
      </c>
      <c r="K14" s="298" t="str">
        <f t="shared" si="0"/>
        <v/>
      </c>
      <c r="L14" s="9"/>
      <c r="M14" s="9"/>
      <c r="N14" s="9"/>
      <c r="O14" s="298" t="str">
        <f t="shared" si="1"/>
        <v/>
      </c>
      <c r="P14" s="91" t="str">
        <f t="shared" si="3"/>
        <v/>
      </c>
    </row>
    <row r="15" spans="1:17" ht="30.75" customHeight="1" x14ac:dyDescent="0.2">
      <c r="A15" s="93" t="s">
        <v>100</v>
      </c>
      <c r="B15" s="9"/>
      <c r="C15" s="90"/>
      <c r="D15" s="9"/>
      <c r="E15" s="9"/>
      <c r="F15" s="9"/>
      <c r="G15" s="9"/>
      <c r="H15" s="90"/>
      <c r="I15" s="90"/>
      <c r="J15" s="19">
        <f t="shared" si="2"/>
        <v>0</v>
      </c>
      <c r="K15" s="298" t="str">
        <f t="shared" si="0"/>
        <v/>
      </c>
      <c r="L15" s="9"/>
      <c r="M15" s="9"/>
      <c r="N15" s="9"/>
      <c r="O15" s="298" t="str">
        <f t="shared" si="1"/>
        <v/>
      </c>
      <c r="P15" s="91" t="str">
        <f t="shared" si="3"/>
        <v/>
      </c>
    </row>
    <row r="16" spans="1:17" ht="30.75" customHeight="1" x14ac:dyDescent="0.2">
      <c r="A16" s="93" t="s">
        <v>101</v>
      </c>
      <c r="B16" s="9"/>
      <c r="C16" s="90"/>
      <c r="D16" s="9"/>
      <c r="E16" s="9"/>
      <c r="F16" s="9"/>
      <c r="G16" s="9"/>
      <c r="H16" s="90"/>
      <c r="I16" s="90"/>
      <c r="J16" s="19">
        <f t="shared" si="2"/>
        <v>0</v>
      </c>
      <c r="K16" s="298" t="str">
        <f t="shared" si="0"/>
        <v/>
      </c>
      <c r="L16" s="9"/>
      <c r="M16" s="9"/>
      <c r="N16" s="9"/>
      <c r="O16" s="298" t="str">
        <f t="shared" si="1"/>
        <v/>
      </c>
      <c r="P16" s="91" t="str">
        <f t="shared" si="3"/>
        <v/>
      </c>
    </row>
    <row r="17" spans="1:16" ht="30.75" customHeight="1" x14ac:dyDescent="0.2">
      <c r="A17" s="93" t="s">
        <v>102</v>
      </c>
      <c r="B17" s="9"/>
      <c r="C17" s="90"/>
      <c r="D17" s="9"/>
      <c r="E17" s="9"/>
      <c r="F17" s="9"/>
      <c r="G17" s="9"/>
      <c r="H17" s="90"/>
      <c r="I17" s="90"/>
      <c r="J17" s="19">
        <f t="shared" si="2"/>
        <v>0</v>
      </c>
      <c r="K17" s="298" t="str">
        <f t="shared" si="0"/>
        <v/>
      </c>
      <c r="L17" s="9"/>
      <c r="M17" s="9"/>
      <c r="N17" s="9"/>
      <c r="O17" s="298" t="str">
        <f t="shared" si="1"/>
        <v/>
      </c>
      <c r="P17" s="91" t="str">
        <f t="shared" si="3"/>
        <v/>
      </c>
    </row>
    <row r="18" spans="1:16" ht="30.75" customHeight="1" x14ac:dyDescent="0.2">
      <c r="A18" s="93" t="s">
        <v>103</v>
      </c>
      <c r="B18" s="9"/>
      <c r="C18" s="90"/>
      <c r="D18" s="9"/>
      <c r="E18" s="9"/>
      <c r="F18" s="9"/>
      <c r="G18" s="9"/>
      <c r="H18" s="90"/>
      <c r="I18" s="90"/>
      <c r="J18" s="19">
        <f>SUM(E18:G18)</f>
        <v>0</v>
      </c>
      <c r="K18" s="298" t="str">
        <f t="shared" si="0"/>
        <v/>
      </c>
      <c r="L18" s="9"/>
      <c r="M18" s="9"/>
      <c r="N18" s="9"/>
      <c r="O18" s="298" t="str">
        <f t="shared" si="1"/>
        <v/>
      </c>
      <c r="P18" s="91" t="str">
        <f t="shared" si="3"/>
        <v/>
      </c>
    </row>
    <row r="19" spans="1:16" ht="30.75" customHeight="1" x14ac:dyDescent="0.2">
      <c r="A19" s="93" t="s">
        <v>317</v>
      </c>
      <c r="B19" s="9"/>
      <c r="C19" s="90"/>
      <c r="D19" s="9"/>
      <c r="E19" s="9"/>
      <c r="F19" s="9"/>
      <c r="G19" s="9"/>
      <c r="H19" s="90"/>
      <c r="I19" s="90"/>
      <c r="J19" s="19">
        <f>SUM(E19:G19)</f>
        <v>0</v>
      </c>
      <c r="K19" s="298" t="str">
        <f t="shared" si="0"/>
        <v/>
      </c>
      <c r="L19" s="9"/>
      <c r="M19" s="9"/>
      <c r="N19" s="9"/>
      <c r="O19" s="298" t="str">
        <f t="shared" si="1"/>
        <v/>
      </c>
      <c r="P19" s="91"/>
    </row>
    <row r="20" spans="1:16" ht="30.75" customHeight="1" x14ac:dyDescent="0.2">
      <c r="A20" s="93" t="s">
        <v>312</v>
      </c>
      <c r="B20" s="9"/>
      <c r="C20" s="90"/>
      <c r="D20" s="9"/>
      <c r="E20" s="9"/>
      <c r="F20" s="9"/>
      <c r="G20" s="9"/>
      <c r="H20" s="90"/>
      <c r="I20" s="90"/>
      <c r="J20" s="19">
        <f>SUM(E20:G20)</f>
        <v>0</v>
      </c>
      <c r="K20" s="298" t="str">
        <f t="shared" si="0"/>
        <v/>
      </c>
      <c r="L20" s="9"/>
      <c r="M20" s="9"/>
      <c r="N20" s="9"/>
      <c r="O20" s="298" t="str">
        <f t="shared" si="1"/>
        <v/>
      </c>
      <c r="P20" s="91"/>
    </row>
    <row r="21" spans="1:16" ht="30.75" customHeight="1" x14ac:dyDescent="0.2">
      <c r="A21" s="93" t="s">
        <v>313</v>
      </c>
      <c r="B21" s="9"/>
      <c r="C21" s="90"/>
      <c r="D21" s="9"/>
      <c r="E21" s="9"/>
      <c r="F21" s="9"/>
      <c r="G21" s="9"/>
      <c r="H21" s="90"/>
      <c r="I21" s="90"/>
      <c r="J21" s="19">
        <f>SUM(E21:G21)</f>
        <v>0</v>
      </c>
      <c r="K21" s="298" t="str">
        <f t="shared" si="0"/>
        <v/>
      </c>
      <c r="L21" s="9"/>
      <c r="M21" s="9"/>
      <c r="N21" s="9"/>
      <c r="O21" s="298" t="str">
        <f t="shared" si="1"/>
        <v/>
      </c>
      <c r="P21" s="91"/>
    </row>
    <row r="22" spans="1:16" ht="30.75" customHeight="1" x14ac:dyDescent="0.2">
      <c r="A22" s="94" t="s">
        <v>104</v>
      </c>
      <c r="B22" s="9"/>
      <c r="C22" s="90"/>
      <c r="D22" s="9"/>
      <c r="E22" s="9"/>
      <c r="F22" s="9"/>
      <c r="G22" s="90"/>
      <c r="H22" s="90"/>
      <c r="I22" s="90"/>
      <c r="J22" s="19">
        <f>SUM(E22:F22)</f>
        <v>0</v>
      </c>
      <c r="K22" s="298" t="str">
        <f>IF(B22+C22=0,"",(B22+C22-J22/2.5)/(B22+C22))</f>
        <v/>
      </c>
      <c r="L22" s="9"/>
      <c r="M22" s="9"/>
      <c r="N22" s="9"/>
      <c r="O22" s="298" t="str">
        <f t="shared" si="1"/>
        <v/>
      </c>
      <c r="P22" s="91" t="str">
        <f t="shared" si="3"/>
        <v/>
      </c>
    </row>
    <row r="23" spans="1:16" ht="30.75" customHeight="1" x14ac:dyDescent="0.2">
      <c r="A23" s="94" t="s">
        <v>105</v>
      </c>
      <c r="B23" s="9"/>
      <c r="C23" s="90"/>
      <c r="D23" s="9"/>
      <c r="E23" s="9"/>
      <c r="F23" s="9"/>
      <c r="G23" s="90"/>
      <c r="H23" s="90"/>
      <c r="I23" s="90"/>
      <c r="J23" s="19">
        <f t="shared" ref="J23:J29" si="4">SUM(E23:F23)</f>
        <v>0</v>
      </c>
      <c r="K23" s="298" t="str">
        <f t="shared" ref="K23:K30" si="5">IF(B23+C23=0,"",(B23+C23-J23/2.5)/(B23+C23))</f>
        <v/>
      </c>
      <c r="L23" s="9"/>
      <c r="M23" s="9"/>
      <c r="N23" s="9"/>
      <c r="O23" s="298" t="str">
        <f t="shared" si="1"/>
        <v/>
      </c>
      <c r="P23" s="91" t="str">
        <f t="shared" si="3"/>
        <v/>
      </c>
    </row>
    <row r="24" spans="1:16" ht="30.75" customHeight="1" x14ac:dyDescent="0.2">
      <c r="A24" s="94" t="s">
        <v>106</v>
      </c>
      <c r="B24" s="9"/>
      <c r="C24" s="90"/>
      <c r="D24" s="9"/>
      <c r="E24" s="9"/>
      <c r="F24" s="9"/>
      <c r="G24" s="90"/>
      <c r="H24" s="90"/>
      <c r="I24" s="90"/>
      <c r="J24" s="19">
        <f>SUM(E24:F24)</f>
        <v>0</v>
      </c>
      <c r="K24" s="298" t="str">
        <f t="shared" si="5"/>
        <v/>
      </c>
      <c r="L24" s="9"/>
      <c r="M24" s="9"/>
      <c r="N24" s="9"/>
      <c r="O24" s="298" t="str">
        <f t="shared" si="1"/>
        <v/>
      </c>
      <c r="P24" s="91" t="str">
        <f t="shared" si="3"/>
        <v/>
      </c>
    </row>
    <row r="25" spans="1:16" ht="30.75" customHeight="1" x14ac:dyDescent="0.2">
      <c r="A25" s="94" t="s">
        <v>107</v>
      </c>
      <c r="B25" s="9"/>
      <c r="C25" s="90"/>
      <c r="D25" s="9"/>
      <c r="E25" s="9"/>
      <c r="F25" s="9"/>
      <c r="G25" s="90"/>
      <c r="H25" s="90"/>
      <c r="I25" s="90"/>
      <c r="J25" s="19">
        <f t="shared" si="4"/>
        <v>0</v>
      </c>
      <c r="K25" s="298" t="str">
        <f t="shared" si="5"/>
        <v/>
      </c>
      <c r="L25" s="9"/>
      <c r="M25" s="9"/>
      <c r="N25" s="9"/>
      <c r="O25" s="298" t="str">
        <f t="shared" si="1"/>
        <v/>
      </c>
      <c r="P25" s="91" t="str">
        <f t="shared" si="3"/>
        <v/>
      </c>
    </row>
    <row r="26" spans="1:16" ht="30.75" customHeight="1" x14ac:dyDescent="0.2">
      <c r="A26" s="94" t="s">
        <v>108</v>
      </c>
      <c r="B26" s="9"/>
      <c r="C26" s="90"/>
      <c r="D26" s="9"/>
      <c r="E26" s="9"/>
      <c r="F26" s="9"/>
      <c r="G26" s="90"/>
      <c r="H26" s="90"/>
      <c r="I26" s="90"/>
      <c r="J26" s="19">
        <f t="shared" si="4"/>
        <v>0</v>
      </c>
      <c r="K26" s="298" t="str">
        <f t="shared" si="5"/>
        <v/>
      </c>
      <c r="L26" s="9"/>
      <c r="M26" s="9"/>
      <c r="N26" s="9"/>
      <c r="O26" s="298" t="str">
        <f t="shared" si="1"/>
        <v/>
      </c>
      <c r="P26" s="91" t="str">
        <f t="shared" si="3"/>
        <v/>
      </c>
    </row>
    <row r="27" spans="1:16" ht="30.75" customHeight="1" x14ac:dyDescent="0.2">
      <c r="A27" s="94" t="s">
        <v>109</v>
      </c>
      <c r="B27" s="9"/>
      <c r="C27" s="90"/>
      <c r="D27" s="9"/>
      <c r="E27" s="9"/>
      <c r="F27" s="9"/>
      <c r="G27" s="90"/>
      <c r="H27" s="90"/>
      <c r="I27" s="90"/>
      <c r="J27" s="19">
        <f>SUM(E27:F27)</f>
        <v>0</v>
      </c>
      <c r="K27" s="298" t="str">
        <f t="shared" si="5"/>
        <v/>
      </c>
      <c r="L27" s="9"/>
      <c r="M27" s="9"/>
      <c r="N27" s="9"/>
      <c r="O27" s="298" t="str">
        <f t="shared" si="1"/>
        <v/>
      </c>
      <c r="P27" s="91" t="str">
        <f t="shared" si="3"/>
        <v/>
      </c>
    </row>
    <row r="28" spans="1:16" ht="30.75" customHeight="1" x14ac:dyDescent="0.2">
      <c r="A28" s="94" t="s">
        <v>289</v>
      </c>
      <c r="B28" s="9"/>
      <c r="C28" s="90"/>
      <c r="D28" s="9"/>
      <c r="E28" s="9"/>
      <c r="F28" s="9"/>
      <c r="G28" s="90"/>
      <c r="H28" s="90"/>
      <c r="I28" s="90"/>
      <c r="J28" s="19">
        <f t="shared" si="4"/>
        <v>0</v>
      </c>
      <c r="K28" s="298" t="str">
        <f t="shared" si="5"/>
        <v/>
      </c>
      <c r="L28" s="9"/>
      <c r="M28" s="9"/>
      <c r="N28" s="9"/>
      <c r="O28" s="298" t="str">
        <f t="shared" si="1"/>
        <v/>
      </c>
      <c r="P28" s="91" t="str">
        <f t="shared" si="3"/>
        <v/>
      </c>
    </row>
    <row r="29" spans="1:16" ht="30.75" customHeight="1" x14ac:dyDescent="0.2">
      <c r="A29" s="94" t="s">
        <v>110</v>
      </c>
      <c r="B29" s="9"/>
      <c r="C29" s="90"/>
      <c r="D29" s="9"/>
      <c r="E29" s="9"/>
      <c r="F29" s="9"/>
      <c r="G29" s="90"/>
      <c r="H29" s="90"/>
      <c r="I29" s="90"/>
      <c r="J29" s="19">
        <f t="shared" si="4"/>
        <v>0</v>
      </c>
      <c r="K29" s="298" t="str">
        <f t="shared" si="5"/>
        <v/>
      </c>
      <c r="L29" s="9"/>
      <c r="M29" s="9"/>
      <c r="N29" s="9"/>
      <c r="O29" s="298" t="str">
        <f t="shared" si="1"/>
        <v/>
      </c>
      <c r="P29" s="91" t="str">
        <f t="shared" si="3"/>
        <v/>
      </c>
    </row>
    <row r="30" spans="1:16" ht="30.75" customHeight="1" thickBot="1" x14ac:dyDescent="0.25">
      <c r="A30" s="95" t="s">
        <v>111</v>
      </c>
      <c r="B30" s="12"/>
      <c r="C30" s="96"/>
      <c r="D30" s="12"/>
      <c r="E30" s="12"/>
      <c r="F30" s="12"/>
      <c r="G30" s="96"/>
      <c r="H30" s="96"/>
      <c r="I30" s="96"/>
      <c r="J30" s="20">
        <f>SUM(E30:F30)</f>
        <v>0</v>
      </c>
      <c r="K30" s="299" t="str">
        <f t="shared" si="5"/>
        <v/>
      </c>
      <c r="L30" s="12"/>
      <c r="M30" s="12"/>
      <c r="N30" s="12"/>
      <c r="O30" s="299" t="str">
        <f t="shared" si="1"/>
        <v/>
      </c>
      <c r="P30" s="97" t="str">
        <f t="shared" si="3"/>
        <v/>
      </c>
    </row>
    <row r="31" spans="1:16" ht="6.75" customHeight="1" thickBot="1" x14ac:dyDescent="0.25">
      <c r="A31" s="98"/>
      <c r="B31" s="98"/>
      <c r="C31" s="98"/>
    </row>
    <row r="32" spans="1:16" ht="30" customHeight="1" thickBot="1" x14ac:dyDescent="0.3">
      <c r="A32" s="21" t="s">
        <v>5</v>
      </c>
      <c r="B32" s="99">
        <f t="shared" ref="B32:H32" si="6">SUM(B9:B30)</f>
        <v>0</v>
      </c>
      <c r="C32" s="99">
        <f t="shared" si="6"/>
        <v>0</v>
      </c>
      <c r="D32" s="99">
        <f t="shared" si="6"/>
        <v>0</v>
      </c>
      <c r="E32" s="99">
        <f>SUM(E9:E30)</f>
        <v>0</v>
      </c>
      <c r="F32" s="99">
        <f>SUM(F9:F30)</f>
        <v>0</v>
      </c>
      <c r="G32" s="99">
        <f t="shared" si="6"/>
        <v>0</v>
      </c>
      <c r="H32" s="99">
        <f t="shared" si="6"/>
        <v>0</v>
      </c>
      <c r="I32" s="99">
        <f>SUM(I9:I30)</f>
        <v>0</v>
      </c>
      <c r="J32" s="99">
        <f>J9+J10+J11+J12+J13+J14+J15+J16+J17+J18+J19+J20+J21+J22+J23+J24+J25+J26+J27+J28+J29+J30</f>
        <v>0</v>
      </c>
      <c r="K32" s="300" t="str">
        <f>IF(B32+C32=0,"",((B32+C32-(J9+J10+J11+J12+J13+J14+J15+J16+J17+J18+J19+J20+J21+((J22+J23+J24+J25+J26+J27+J28+J29+J30)/2.5))))/(B32+C32))</f>
        <v/>
      </c>
      <c r="L32" s="99">
        <f>SUM(L9:L30)</f>
        <v>0</v>
      </c>
      <c r="M32" s="99">
        <f>SUM(M9:M30)</f>
        <v>0</v>
      </c>
      <c r="N32" s="228">
        <f>SUM(N9:N30)</f>
        <v>0</v>
      </c>
      <c r="O32" s="303" t="str">
        <f>IF(L32+M32=0,"",(L32+M32-N32)/(L32+M32))</f>
        <v/>
      </c>
      <c r="P32" s="229" t="e">
        <f>AVERAGE(P9:P30)</f>
        <v>#VALUE!</v>
      </c>
    </row>
    <row r="33" spans="1:15" ht="16.5" customHeight="1" x14ac:dyDescent="0.2">
      <c r="A33" s="100"/>
      <c r="D33" s="72"/>
      <c r="E33" s="72"/>
      <c r="F33" s="72"/>
      <c r="G33" s="72"/>
      <c r="H33" s="72"/>
      <c r="I33" s="72"/>
      <c r="J33" s="72"/>
      <c r="K33" s="294"/>
      <c r="L33" s="72"/>
      <c r="M33" s="72"/>
      <c r="N33" s="72"/>
      <c r="O33" s="294"/>
    </row>
    <row r="34" spans="1:15" ht="35.1" customHeight="1" x14ac:dyDescent="0.2">
      <c r="A34" s="606" t="s">
        <v>211</v>
      </c>
      <c r="B34" s="606"/>
      <c r="C34" s="606"/>
      <c r="D34" s="606"/>
      <c r="E34" s="606"/>
      <c r="F34" s="606"/>
      <c r="G34" s="606"/>
      <c r="H34" s="606"/>
      <c r="I34" s="606"/>
      <c r="J34" s="606"/>
      <c r="K34" s="606"/>
      <c r="L34" s="606"/>
      <c r="M34" s="606"/>
      <c r="N34" s="606"/>
      <c r="O34" s="606"/>
    </row>
    <row r="36" spans="1:15" x14ac:dyDescent="0.2">
      <c r="A36" s="512" t="s">
        <v>290</v>
      </c>
      <c r="B36" s="601" t="s">
        <v>291</v>
      </c>
      <c r="C36" s="601"/>
      <c r="D36" s="601"/>
      <c r="E36" s="601"/>
      <c r="F36" s="601"/>
      <c r="G36" s="601"/>
      <c r="H36" s="601"/>
      <c r="I36" s="601"/>
      <c r="J36" s="601"/>
      <c r="K36" s="601"/>
      <c r="L36" s="601"/>
      <c r="M36" s="601"/>
      <c r="N36" s="601"/>
      <c r="O36" s="601"/>
    </row>
    <row r="37" spans="1:15" x14ac:dyDescent="0.2">
      <c r="A37" s="509"/>
      <c r="B37" s="364"/>
      <c r="C37" s="364"/>
      <c r="D37" s="364"/>
      <c r="E37" s="364"/>
      <c r="F37" s="364"/>
      <c r="G37" s="364"/>
      <c r="H37" s="364"/>
      <c r="I37" s="364"/>
      <c r="J37" s="364"/>
      <c r="K37" s="364"/>
      <c r="L37" s="364"/>
      <c r="M37" s="364"/>
      <c r="N37" s="364"/>
      <c r="O37" s="364"/>
    </row>
    <row r="38" spans="1:15" x14ac:dyDescent="0.2">
      <c r="A38" s="512" t="s">
        <v>292</v>
      </c>
      <c r="B38" s="601" t="s">
        <v>293</v>
      </c>
      <c r="C38" s="601"/>
      <c r="D38" s="601"/>
      <c r="E38" s="601"/>
      <c r="F38" s="601"/>
      <c r="G38" s="601"/>
      <c r="H38" s="601"/>
      <c r="I38" s="601"/>
      <c r="J38" s="601"/>
      <c r="K38" s="601"/>
      <c r="L38" s="601"/>
      <c r="M38" s="601"/>
      <c r="N38" s="601"/>
      <c r="O38" s="601"/>
    </row>
    <row r="39" spans="1:15" ht="12.75" customHeight="1" x14ac:dyDescent="0.2">
      <c r="A39" s="509"/>
      <c r="B39" s="505"/>
      <c r="C39" s="505"/>
      <c r="D39" s="505"/>
      <c r="E39" s="505"/>
      <c r="F39" s="505"/>
      <c r="G39" s="505"/>
      <c r="H39" s="505"/>
      <c r="I39" s="505"/>
      <c r="J39" s="505"/>
      <c r="K39" s="505"/>
      <c r="L39" s="505"/>
      <c r="M39" s="505"/>
      <c r="N39" s="505"/>
      <c r="O39" s="505"/>
    </row>
    <row r="40" spans="1:15" ht="12.75" customHeight="1" x14ac:dyDescent="0.2">
      <c r="A40" s="509" t="s">
        <v>308</v>
      </c>
      <c r="B40" s="515" t="s">
        <v>311</v>
      </c>
      <c r="C40" s="515"/>
      <c r="D40" s="515"/>
      <c r="E40" s="515"/>
      <c r="F40" s="515"/>
      <c r="G40" s="515"/>
      <c r="H40" s="515"/>
      <c r="I40" s="515"/>
      <c r="J40" s="515"/>
      <c r="K40" s="515"/>
      <c r="L40" s="515"/>
      <c r="M40" s="515"/>
      <c r="N40" s="515"/>
      <c r="O40" s="515"/>
    </row>
    <row r="41" spans="1:15" ht="12.75" customHeight="1" x14ac:dyDescent="0.2">
      <c r="A41" s="509"/>
      <c r="B41" s="515"/>
      <c r="C41" s="515"/>
      <c r="D41" s="515"/>
      <c r="E41" s="515"/>
      <c r="F41" s="515"/>
      <c r="G41" s="515"/>
      <c r="H41" s="515"/>
      <c r="I41" s="515"/>
      <c r="J41" s="515"/>
      <c r="K41" s="515"/>
      <c r="L41" s="515"/>
      <c r="M41" s="515"/>
      <c r="N41" s="515"/>
      <c r="O41" s="515"/>
    </row>
    <row r="42" spans="1:15" ht="25.5" customHeight="1" x14ac:dyDescent="0.2">
      <c r="A42" s="511" t="s">
        <v>309</v>
      </c>
      <c r="B42" s="602" t="s">
        <v>294</v>
      </c>
      <c r="C42" s="602"/>
      <c r="D42" s="602"/>
      <c r="E42" s="602"/>
      <c r="F42" s="602"/>
      <c r="G42" s="602"/>
      <c r="H42" s="602"/>
      <c r="I42" s="602"/>
      <c r="J42" s="602"/>
      <c r="K42" s="602"/>
      <c r="L42" s="602"/>
      <c r="M42" s="602"/>
      <c r="N42" s="602"/>
      <c r="O42" s="602"/>
    </row>
    <row r="43" spans="1:15" x14ac:dyDescent="0.2">
      <c r="A43" s="510"/>
    </row>
    <row r="44" spans="1:15" ht="25.5" customHeight="1" x14ac:dyDescent="0.2">
      <c r="A44" s="511" t="s">
        <v>310</v>
      </c>
      <c r="B44" s="602" t="s">
        <v>295</v>
      </c>
      <c r="C44" s="602"/>
      <c r="D44" s="602"/>
      <c r="E44" s="602"/>
      <c r="F44" s="602"/>
      <c r="G44" s="602"/>
      <c r="H44" s="602"/>
      <c r="I44" s="602"/>
      <c r="J44" s="602"/>
      <c r="K44" s="602"/>
      <c r="L44" s="602"/>
      <c r="M44" s="602"/>
      <c r="N44" s="602"/>
      <c r="O44" s="602"/>
    </row>
  </sheetData>
  <sheetProtection password="CCF6" sheet="1" objects="1" scenarios="1"/>
  <mergeCells count="21">
    <mergeCell ref="B38:O38"/>
    <mergeCell ref="B42:O42"/>
    <mergeCell ref="B44:O44"/>
    <mergeCell ref="A4:A6"/>
    <mergeCell ref="B4:K4"/>
    <mergeCell ref="L4:O4"/>
    <mergeCell ref="A34:O34"/>
    <mergeCell ref="B36:O36"/>
    <mergeCell ref="P4:P6"/>
    <mergeCell ref="B5:B6"/>
    <mergeCell ref="C5:C6"/>
    <mergeCell ref="D5:F5"/>
    <mergeCell ref="G5:G6"/>
    <mergeCell ref="H5:H6"/>
    <mergeCell ref="I5:I6"/>
    <mergeCell ref="J5:J6"/>
    <mergeCell ref="K5:K6"/>
    <mergeCell ref="L5:L6"/>
    <mergeCell ref="M5:M6"/>
    <mergeCell ref="N5:N6"/>
    <mergeCell ref="O5:O6"/>
  </mergeCells>
  <conditionalFormatting sqref="D10:G21 D22:F30">
    <cfRule type="notContainsBlanks" dxfId="1320" priority="946" stopIfTrue="1">
      <formula>LEN(TRIM(D10))&gt;0</formula>
    </cfRule>
    <cfRule type="cellIs" dxfId="1319" priority="947" stopIfTrue="1" operator="lessThan">
      <formula>$B$32</formula>
    </cfRule>
  </conditionalFormatting>
  <pageMargins left="0.27" right="0.17" top="0.52" bottom="0.67" header="0.5" footer="0.24"/>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Q23"/>
  <sheetViews>
    <sheetView workbookViewId="0">
      <selection activeCell="H31" sqref="H31"/>
    </sheetView>
  </sheetViews>
  <sheetFormatPr defaultRowHeight="12.75" x14ac:dyDescent="0.2"/>
  <cols>
    <col min="1" max="5" width="9.140625" style="213"/>
    <col min="6" max="6" width="7.85546875" style="213" customWidth="1"/>
    <col min="7" max="7" width="6.42578125" style="213" customWidth="1"/>
    <col min="8" max="8" width="8.42578125" style="213" customWidth="1"/>
    <col min="9" max="9" width="6.140625" style="213" customWidth="1"/>
    <col min="10" max="10" width="8.85546875" style="213" customWidth="1"/>
    <col min="11" max="11" width="8.5703125" style="213" customWidth="1"/>
    <col min="12" max="12" width="9" style="213" customWidth="1"/>
    <col min="13" max="13" width="8.42578125" style="213" customWidth="1"/>
    <col min="14" max="15" width="8.140625" style="213" customWidth="1"/>
    <col min="16" max="16384" width="9.140625" style="213"/>
  </cols>
  <sheetData>
    <row r="1" spans="1:17" ht="51" x14ac:dyDescent="0.2">
      <c r="A1" s="209" t="s">
        <v>157</v>
      </c>
      <c r="B1" s="209" t="s">
        <v>158</v>
      </c>
      <c r="C1" s="210" t="s">
        <v>159</v>
      </c>
      <c r="D1" s="210" t="s">
        <v>160</v>
      </c>
      <c r="E1" s="284" t="s">
        <v>161</v>
      </c>
      <c r="F1" s="284" t="s">
        <v>162</v>
      </c>
      <c r="G1" s="284" t="s">
        <v>163</v>
      </c>
      <c r="H1" s="284" t="s">
        <v>164</v>
      </c>
      <c r="I1" s="284" t="s">
        <v>165</v>
      </c>
      <c r="J1" s="284" t="s">
        <v>166</v>
      </c>
      <c r="K1" s="284" t="s">
        <v>167</v>
      </c>
      <c r="L1" s="284" t="s">
        <v>168</v>
      </c>
      <c r="M1" s="284" t="s">
        <v>169</v>
      </c>
      <c r="N1" s="211" t="s">
        <v>170</v>
      </c>
      <c r="O1" s="211" t="s">
        <v>171</v>
      </c>
      <c r="P1" s="212" t="s">
        <v>172</v>
      </c>
      <c r="Q1" s="211" t="s">
        <v>173</v>
      </c>
    </row>
    <row r="2" spans="1:17" x14ac:dyDescent="0.2">
      <c r="A2" s="214">
        <f>'TABELA I'!$K$2</f>
        <v>0</v>
      </c>
      <c r="B2" s="214">
        <f>'TABELA I'!$K$1</f>
        <v>2022</v>
      </c>
      <c r="C2" s="214">
        <v>6</v>
      </c>
      <c r="D2" s="214">
        <f>'TABELA II'!B9</f>
        <v>0</v>
      </c>
      <c r="E2" s="214">
        <f>'TABELA II'!C9</f>
        <v>0</v>
      </c>
      <c r="F2" s="214">
        <f>'TABELA II'!D9</f>
        <v>0</v>
      </c>
      <c r="G2" s="214">
        <f>'TABELA II'!E9</f>
        <v>0</v>
      </c>
      <c r="H2" s="214">
        <f>'TABELA II'!F9</f>
        <v>0</v>
      </c>
      <c r="I2" s="214">
        <f>'TABELA II'!G9</f>
        <v>0</v>
      </c>
      <c r="J2" s="214">
        <f>'TABELA II'!H9</f>
        <v>0</v>
      </c>
      <c r="K2" s="214">
        <f>'TABELA II'!I9</f>
        <v>0</v>
      </c>
      <c r="L2" s="214">
        <f>'TABELA II'!J9</f>
        <v>0</v>
      </c>
      <c r="M2" s="214" t="str">
        <f>'TABELA II'!K9</f>
        <v/>
      </c>
      <c r="N2" s="214">
        <f>'TABELA II'!L9</f>
        <v>0</v>
      </c>
      <c r="O2" s="214">
        <f>'TABELA II'!M9</f>
        <v>0</v>
      </c>
      <c r="P2" s="214">
        <f>'TABELA II'!N9</f>
        <v>0</v>
      </c>
      <c r="Q2" s="214" t="str">
        <f>'TABELA II'!O9</f>
        <v/>
      </c>
    </row>
    <row r="3" spans="1:17" x14ac:dyDescent="0.2">
      <c r="A3" s="214">
        <f>'TABELA I'!$K$2</f>
        <v>0</v>
      </c>
      <c r="B3" s="214">
        <f>'TABELA I'!$K$1</f>
        <v>2022</v>
      </c>
      <c r="C3" s="214">
        <v>7</v>
      </c>
      <c r="D3" s="214">
        <f>'TABELA II'!B10</f>
        <v>0</v>
      </c>
      <c r="E3" s="214">
        <f>'TABELA II'!C10</f>
        <v>0</v>
      </c>
      <c r="F3" s="214">
        <f>'TABELA II'!D10</f>
        <v>0</v>
      </c>
      <c r="G3" s="214">
        <f>'TABELA II'!E10</f>
        <v>0</v>
      </c>
      <c r="H3" s="214">
        <f>'TABELA II'!F10</f>
        <v>0</v>
      </c>
      <c r="I3" s="214">
        <f>'TABELA II'!G10</f>
        <v>0</v>
      </c>
      <c r="J3" s="214">
        <f>'TABELA II'!H10</f>
        <v>0</v>
      </c>
      <c r="K3" s="214">
        <f>'TABELA II'!I10</f>
        <v>0</v>
      </c>
      <c r="L3" s="214">
        <f>'TABELA II'!J10</f>
        <v>0</v>
      </c>
      <c r="M3" s="214" t="str">
        <f>'TABELA II'!K10</f>
        <v/>
      </c>
      <c r="N3" s="214">
        <f>'TABELA II'!L10</f>
        <v>0</v>
      </c>
      <c r="O3" s="214">
        <f>'TABELA II'!M10</f>
        <v>0</v>
      </c>
      <c r="P3" s="214">
        <f>'TABELA II'!N10</f>
        <v>0</v>
      </c>
      <c r="Q3" s="214" t="str">
        <f>'TABELA II'!O10</f>
        <v/>
      </c>
    </row>
    <row r="4" spans="1:17" x14ac:dyDescent="0.2">
      <c r="A4" s="214">
        <f>'TABELA I'!$K$2</f>
        <v>0</v>
      </c>
      <c r="B4" s="214">
        <f>'TABELA I'!$K$1</f>
        <v>2022</v>
      </c>
      <c r="C4" s="214">
        <v>4</v>
      </c>
      <c r="D4" s="214">
        <f>'TABELA II'!B11</f>
        <v>0</v>
      </c>
      <c r="E4" s="214">
        <f>'TABELA II'!C11</f>
        <v>0</v>
      </c>
      <c r="F4" s="214">
        <f>'TABELA II'!D11</f>
        <v>0</v>
      </c>
      <c r="G4" s="214">
        <f>'TABELA II'!E11</f>
        <v>0</v>
      </c>
      <c r="H4" s="214">
        <f>'TABELA II'!F11</f>
        <v>0</v>
      </c>
      <c r="I4" s="214">
        <f>'TABELA II'!G11</f>
        <v>0</v>
      </c>
      <c r="J4" s="214">
        <f>'TABELA II'!H11</f>
        <v>0</v>
      </c>
      <c r="K4" s="214">
        <f>'TABELA II'!I11</f>
        <v>0</v>
      </c>
      <c r="L4" s="214">
        <f>'TABELA II'!J11</f>
        <v>0</v>
      </c>
      <c r="M4" s="214" t="str">
        <f>'TABELA II'!K11</f>
        <v/>
      </c>
      <c r="N4" s="214">
        <f>'TABELA II'!L11</f>
        <v>0</v>
      </c>
      <c r="O4" s="214">
        <f>'TABELA II'!M11</f>
        <v>0</v>
      </c>
      <c r="P4" s="214">
        <f>'TABELA II'!N11</f>
        <v>0</v>
      </c>
      <c r="Q4" s="214" t="str">
        <f>'TABELA II'!O11</f>
        <v/>
      </c>
    </row>
    <row r="5" spans="1:17" x14ac:dyDescent="0.2">
      <c r="A5" s="214">
        <f>'TABELA I'!$K$2</f>
        <v>0</v>
      </c>
      <c r="B5" s="214">
        <f>'TABELA I'!$K$1</f>
        <v>2022</v>
      </c>
      <c r="C5" s="214">
        <v>5</v>
      </c>
      <c r="D5" s="214">
        <f>'TABELA II'!B12</f>
        <v>0</v>
      </c>
      <c r="E5" s="214">
        <f>'TABELA II'!C12</f>
        <v>0</v>
      </c>
      <c r="F5" s="214">
        <f>'TABELA II'!D12</f>
        <v>0</v>
      </c>
      <c r="G5" s="214">
        <f>'TABELA II'!E12</f>
        <v>0</v>
      </c>
      <c r="H5" s="214">
        <f>'TABELA II'!F12</f>
        <v>0</v>
      </c>
      <c r="I5" s="214">
        <f>'TABELA II'!G12</f>
        <v>0</v>
      </c>
      <c r="J5" s="214">
        <f>'TABELA II'!H12</f>
        <v>0</v>
      </c>
      <c r="K5" s="214">
        <f>'TABELA II'!I12</f>
        <v>0</v>
      </c>
      <c r="L5" s="214">
        <f>'TABELA II'!J12</f>
        <v>0</v>
      </c>
      <c r="M5" s="214" t="str">
        <f>'TABELA II'!K12</f>
        <v/>
      </c>
      <c r="N5" s="214">
        <f>'TABELA II'!L12</f>
        <v>0</v>
      </c>
      <c r="O5" s="214">
        <f>'TABELA II'!M12</f>
        <v>0</v>
      </c>
      <c r="P5" s="214">
        <f>'TABELA II'!N12</f>
        <v>0</v>
      </c>
      <c r="Q5" s="214" t="str">
        <f>'TABELA II'!O12</f>
        <v/>
      </c>
    </row>
    <row r="6" spans="1:17" x14ac:dyDescent="0.2">
      <c r="A6" s="214">
        <f>'TABELA I'!$K$2</f>
        <v>0</v>
      </c>
      <c r="B6" s="214">
        <f>'TABELA I'!$K$1</f>
        <v>2022</v>
      </c>
      <c r="C6" s="214">
        <v>10</v>
      </c>
      <c r="D6" s="214">
        <f>'TABELA II'!B13</f>
        <v>0</v>
      </c>
      <c r="E6" s="214">
        <f>'TABELA II'!C13</f>
        <v>0</v>
      </c>
      <c r="F6" s="214">
        <f>'TABELA II'!D13</f>
        <v>0</v>
      </c>
      <c r="G6" s="214">
        <f>'TABELA II'!E13</f>
        <v>0</v>
      </c>
      <c r="H6" s="214">
        <f>'TABELA II'!F13</f>
        <v>0</v>
      </c>
      <c r="I6" s="214">
        <f>'TABELA II'!G13</f>
        <v>0</v>
      </c>
      <c r="J6" s="214">
        <f>'TABELA II'!H13</f>
        <v>0</v>
      </c>
      <c r="K6" s="214">
        <f>'TABELA II'!I13</f>
        <v>0</v>
      </c>
      <c r="L6" s="214">
        <f>'TABELA II'!J13</f>
        <v>0</v>
      </c>
      <c r="M6" s="214" t="str">
        <f>'TABELA II'!K13</f>
        <v/>
      </c>
      <c r="N6" s="214">
        <f>'TABELA II'!L13</f>
        <v>0</v>
      </c>
      <c r="O6" s="214">
        <f>'TABELA II'!M13</f>
        <v>0</v>
      </c>
      <c r="P6" s="214">
        <f>'TABELA II'!N13</f>
        <v>0</v>
      </c>
      <c r="Q6" s="214" t="str">
        <f>'TABELA II'!O13</f>
        <v/>
      </c>
    </row>
    <row r="7" spans="1:17" x14ac:dyDescent="0.2">
      <c r="A7" s="214">
        <f>'TABELA I'!$K$2</f>
        <v>0</v>
      </c>
      <c r="B7" s="214">
        <f>'TABELA I'!$K$1</f>
        <v>2022</v>
      </c>
      <c r="C7" s="214">
        <v>11</v>
      </c>
      <c r="D7" s="214">
        <f>'TABELA II'!B14</f>
        <v>0</v>
      </c>
      <c r="E7" s="214">
        <f>'TABELA II'!C14</f>
        <v>0</v>
      </c>
      <c r="F7" s="214">
        <f>'TABELA II'!D14</f>
        <v>0</v>
      </c>
      <c r="G7" s="214">
        <f>'TABELA II'!E14</f>
        <v>0</v>
      </c>
      <c r="H7" s="214">
        <f>'TABELA II'!F14</f>
        <v>0</v>
      </c>
      <c r="I7" s="214">
        <f>'TABELA II'!G14</f>
        <v>0</v>
      </c>
      <c r="J7" s="214">
        <f>'TABELA II'!H14</f>
        <v>0</v>
      </c>
      <c r="K7" s="214">
        <f>'TABELA II'!I14</f>
        <v>0</v>
      </c>
      <c r="L7" s="214">
        <f>'TABELA II'!J14</f>
        <v>0</v>
      </c>
      <c r="M7" s="214" t="str">
        <f>'TABELA II'!K14</f>
        <v/>
      </c>
      <c r="N7" s="214">
        <f>'TABELA II'!L14</f>
        <v>0</v>
      </c>
      <c r="O7" s="214">
        <f>'TABELA II'!M14</f>
        <v>0</v>
      </c>
      <c r="P7" s="214">
        <f>'TABELA II'!N14</f>
        <v>0</v>
      </c>
      <c r="Q7" s="214" t="str">
        <f>'TABELA II'!O14</f>
        <v/>
      </c>
    </row>
    <row r="8" spans="1:17" x14ac:dyDescent="0.2">
      <c r="A8" s="214">
        <f>'TABELA I'!$K$2</f>
        <v>0</v>
      </c>
      <c r="B8" s="214">
        <f>'TABELA I'!$K$1</f>
        <v>2022</v>
      </c>
      <c r="C8" s="214">
        <v>12</v>
      </c>
      <c r="D8" s="214">
        <f>'TABELA II'!B15</f>
        <v>0</v>
      </c>
      <c r="E8" s="214">
        <f>'TABELA II'!C15</f>
        <v>0</v>
      </c>
      <c r="F8" s="214">
        <f>'TABELA II'!D15</f>
        <v>0</v>
      </c>
      <c r="G8" s="214">
        <f>'TABELA II'!E15</f>
        <v>0</v>
      </c>
      <c r="H8" s="214">
        <f>'TABELA II'!F15</f>
        <v>0</v>
      </c>
      <c r="I8" s="214">
        <f>'TABELA II'!G15</f>
        <v>0</v>
      </c>
      <c r="J8" s="214">
        <f>'TABELA II'!H15</f>
        <v>0</v>
      </c>
      <c r="K8" s="214">
        <f>'TABELA II'!I15</f>
        <v>0</v>
      </c>
      <c r="L8" s="214">
        <f>'TABELA II'!J15</f>
        <v>0</v>
      </c>
      <c r="M8" s="214" t="str">
        <f>'TABELA II'!K15</f>
        <v/>
      </c>
      <c r="N8" s="214">
        <f>'TABELA II'!L15</f>
        <v>0</v>
      </c>
      <c r="O8" s="214">
        <f>'TABELA II'!M15</f>
        <v>0</v>
      </c>
      <c r="P8" s="214">
        <f>'TABELA II'!N15</f>
        <v>0</v>
      </c>
      <c r="Q8" s="214" t="str">
        <f>'TABELA II'!O15</f>
        <v/>
      </c>
    </row>
    <row r="9" spans="1:17" x14ac:dyDescent="0.2">
      <c r="A9" s="214">
        <f>'TABELA I'!$K$2</f>
        <v>0</v>
      </c>
      <c r="B9" s="214">
        <f>'TABELA I'!$K$1</f>
        <v>2022</v>
      </c>
      <c r="C9" s="214">
        <v>13</v>
      </c>
      <c r="D9" s="214">
        <f>'TABELA II'!B16</f>
        <v>0</v>
      </c>
      <c r="E9" s="214">
        <f>'TABELA II'!C16</f>
        <v>0</v>
      </c>
      <c r="F9" s="214">
        <f>'TABELA II'!D16</f>
        <v>0</v>
      </c>
      <c r="G9" s="214">
        <f>'TABELA II'!E16</f>
        <v>0</v>
      </c>
      <c r="H9" s="214">
        <f>'TABELA II'!F16</f>
        <v>0</v>
      </c>
      <c r="I9" s="214">
        <f>'TABELA II'!G16</f>
        <v>0</v>
      </c>
      <c r="J9" s="214">
        <f>'TABELA II'!H16</f>
        <v>0</v>
      </c>
      <c r="K9" s="214">
        <f>'TABELA II'!I16</f>
        <v>0</v>
      </c>
      <c r="L9" s="214">
        <f>'TABELA II'!J16</f>
        <v>0</v>
      </c>
      <c r="M9" s="214" t="str">
        <f>'TABELA II'!K16</f>
        <v/>
      </c>
      <c r="N9" s="214">
        <f>'TABELA II'!L16</f>
        <v>0</v>
      </c>
      <c r="O9" s="214">
        <f>'TABELA II'!M16</f>
        <v>0</v>
      </c>
      <c r="P9" s="214">
        <f>'TABELA II'!N16</f>
        <v>0</v>
      </c>
      <c r="Q9" s="214" t="str">
        <f>'TABELA II'!O16</f>
        <v/>
      </c>
    </row>
    <row r="10" spans="1:17" x14ac:dyDescent="0.2">
      <c r="A10" s="214">
        <f>'TABELA I'!$K$2</f>
        <v>0</v>
      </c>
      <c r="B10" s="214">
        <f>'TABELA I'!$K$1</f>
        <v>2022</v>
      </c>
      <c r="C10" s="214">
        <v>14</v>
      </c>
      <c r="D10" s="214">
        <f>'TABELA II'!B17</f>
        <v>0</v>
      </c>
      <c r="E10" s="214">
        <f>'TABELA II'!C17</f>
        <v>0</v>
      </c>
      <c r="F10" s="214">
        <f>'TABELA II'!D17</f>
        <v>0</v>
      </c>
      <c r="G10" s="214">
        <f>'TABELA II'!E17</f>
        <v>0</v>
      </c>
      <c r="H10" s="214">
        <f>'TABELA II'!F17</f>
        <v>0</v>
      </c>
      <c r="I10" s="214">
        <f>'TABELA II'!G17</f>
        <v>0</v>
      </c>
      <c r="J10" s="214">
        <f>'TABELA II'!H17</f>
        <v>0</v>
      </c>
      <c r="K10" s="214">
        <f>'TABELA II'!I17</f>
        <v>0</v>
      </c>
      <c r="L10" s="214">
        <f>'TABELA II'!J17</f>
        <v>0</v>
      </c>
      <c r="M10" s="214" t="str">
        <f>'TABELA II'!K17</f>
        <v/>
      </c>
      <c r="N10" s="214">
        <f>'TABELA II'!L17</f>
        <v>0</v>
      </c>
      <c r="O10" s="214">
        <f>'TABELA II'!M17</f>
        <v>0</v>
      </c>
      <c r="P10" s="214">
        <f>'TABELA II'!N17</f>
        <v>0</v>
      </c>
      <c r="Q10" s="214" t="str">
        <f>'TABELA II'!O17</f>
        <v/>
      </c>
    </row>
    <row r="11" spans="1:17" x14ac:dyDescent="0.2">
      <c r="A11" s="214">
        <f>'TABELA I'!$K$2</f>
        <v>0</v>
      </c>
      <c r="B11" s="214">
        <f>'TABELA I'!$K$1</f>
        <v>2022</v>
      </c>
      <c r="C11" s="214">
        <v>15</v>
      </c>
      <c r="D11" s="214">
        <f>'TABELA II'!B18</f>
        <v>0</v>
      </c>
      <c r="E11" s="214">
        <f>'TABELA II'!C18</f>
        <v>0</v>
      </c>
      <c r="F11" s="214">
        <f>'TABELA II'!D18</f>
        <v>0</v>
      </c>
      <c r="G11" s="214">
        <f>'TABELA II'!E18</f>
        <v>0</v>
      </c>
      <c r="H11" s="214">
        <f>'TABELA II'!F18</f>
        <v>0</v>
      </c>
      <c r="I11" s="214">
        <f>'TABELA II'!G18</f>
        <v>0</v>
      </c>
      <c r="J11" s="214">
        <f>'TABELA II'!H18</f>
        <v>0</v>
      </c>
      <c r="K11" s="214">
        <f>'TABELA II'!I18</f>
        <v>0</v>
      </c>
      <c r="L11" s="214">
        <f>'TABELA II'!J18</f>
        <v>0</v>
      </c>
      <c r="M11" s="214" t="str">
        <f>'TABELA II'!K18</f>
        <v/>
      </c>
      <c r="N11" s="214">
        <f>'TABELA II'!L18</f>
        <v>0</v>
      </c>
      <c r="O11" s="214">
        <f>'TABELA II'!M18</f>
        <v>0</v>
      </c>
      <c r="P11" s="214">
        <f>'TABELA II'!N18</f>
        <v>0</v>
      </c>
      <c r="Q11" s="214" t="str">
        <f>'TABELA II'!O18</f>
        <v/>
      </c>
    </row>
    <row r="12" spans="1:17" x14ac:dyDescent="0.2">
      <c r="A12" s="214">
        <f>'TABELA I'!$K$2</f>
        <v>0</v>
      </c>
      <c r="B12" s="214">
        <f>'TABELA I'!$K$1</f>
        <v>2022</v>
      </c>
      <c r="C12" s="214">
        <v>33</v>
      </c>
      <c r="D12" s="214">
        <f>'TABELA II'!B19</f>
        <v>0</v>
      </c>
      <c r="E12" s="214">
        <f>'TABELA II'!C19</f>
        <v>0</v>
      </c>
      <c r="F12" s="214">
        <f>'TABELA II'!D19</f>
        <v>0</v>
      </c>
      <c r="G12" s="214">
        <f>'TABELA II'!E19</f>
        <v>0</v>
      </c>
      <c r="H12" s="214">
        <f>'TABELA II'!F19</f>
        <v>0</v>
      </c>
      <c r="I12" s="214">
        <f>'TABELA II'!G19</f>
        <v>0</v>
      </c>
      <c r="J12" s="214">
        <f>'TABELA II'!H19</f>
        <v>0</v>
      </c>
      <c r="K12" s="214">
        <f>'TABELA II'!I19</f>
        <v>0</v>
      </c>
      <c r="L12" s="214">
        <f>'TABELA II'!J19</f>
        <v>0</v>
      </c>
      <c r="M12" s="214" t="str">
        <f>'TABELA II'!K19</f>
        <v/>
      </c>
      <c r="N12" s="214">
        <f>'TABELA II'!L19</f>
        <v>0</v>
      </c>
      <c r="O12" s="214">
        <f>'TABELA II'!M19</f>
        <v>0</v>
      </c>
      <c r="P12" s="214">
        <f>'TABELA II'!N19</f>
        <v>0</v>
      </c>
      <c r="Q12" s="214" t="str">
        <f>'TABELA II'!O19</f>
        <v/>
      </c>
    </row>
    <row r="13" spans="1:17" x14ac:dyDescent="0.2">
      <c r="A13" s="214">
        <f>'TABELA I'!$K$2</f>
        <v>0</v>
      </c>
      <c r="B13" s="214">
        <f>'TABELA I'!$K$1</f>
        <v>2022</v>
      </c>
      <c r="C13" s="214">
        <v>34</v>
      </c>
      <c r="D13" s="214">
        <f>'TABELA II'!B20</f>
        <v>0</v>
      </c>
      <c r="E13" s="214">
        <f>'TABELA II'!C20</f>
        <v>0</v>
      </c>
      <c r="F13" s="214">
        <f>'TABELA II'!D20</f>
        <v>0</v>
      </c>
      <c r="G13" s="214">
        <f>'TABELA II'!E20</f>
        <v>0</v>
      </c>
      <c r="H13" s="214">
        <f>'TABELA II'!F20</f>
        <v>0</v>
      </c>
      <c r="I13" s="214">
        <f>'TABELA II'!G20</f>
        <v>0</v>
      </c>
      <c r="J13" s="214">
        <f>'TABELA II'!H20</f>
        <v>0</v>
      </c>
      <c r="K13" s="214">
        <f>'TABELA II'!I20</f>
        <v>0</v>
      </c>
      <c r="L13" s="214">
        <f>'TABELA II'!J20</f>
        <v>0</v>
      </c>
      <c r="M13" s="214" t="str">
        <f>'TABELA II'!K20</f>
        <v/>
      </c>
      <c r="N13" s="214">
        <f>'TABELA II'!L20</f>
        <v>0</v>
      </c>
      <c r="O13" s="214">
        <f>'TABELA II'!M20</f>
        <v>0</v>
      </c>
      <c r="P13" s="214">
        <f>'TABELA II'!N20</f>
        <v>0</v>
      </c>
      <c r="Q13" s="214" t="str">
        <f>'TABELA II'!O20</f>
        <v/>
      </c>
    </row>
    <row r="14" spans="1:17" x14ac:dyDescent="0.2">
      <c r="A14" s="214">
        <f>'TABELA I'!$K$2</f>
        <v>0</v>
      </c>
      <c r="B14" s="214">
        <f>'TABELA I'!$K$1</f>
        <v>2022</v>
      </c>
      <c r="C14" s="214">
        <v>35</v>
      </c>
      <c r="D14" s="214">
        <f>'TABELA II'!B21</f>
        <v>0</v>
      </c>
      <c r="E14" s="214">
        <f>'TABELA II'!C21</f>
        <v>0</v>
      </c>
      <c r="F14" s="214">
        <f>'TABELA II'!D21</f>
        <v>0</v>
      </c>
      <c r="G14" s="214">
        <f>'TABELA II'!E21</f>
        <v>0</v>
      </c>
      <c r="H14" s="214">
        <f>'TABELA II'!F21</f>
        <v>0</v>
      </c>
      <c r="I14" s="214">
        <f>'TABELA II'!G21</f>
        <v>0</v>
      </c>
      <c r="J14" s="214">
        <f>'TABELA II'!H21</f>
        <v>0</v>
      </c>
      <c r="K14" s="214">
        <f>'TABELA II'!I21</f>
        <v>0</v>
      </c>
      <c r="L14" s="214">
        <f>'TABELA II'!J21</f>
        <v>0</v>
      </c>
      <c r="M14" s="214" t="str">
        <f>'TABELA II'!K21</f>
        <v/>
      </c>
      <c r="N14" s="214">
        <f>'TABELA II'!L21</f>
        <v>0</v>
      </c>
      <c r="O14" s="214">
        <f>'TABELA II'!M21</f>
        <v>0</v>
      </c>
      <c r="P14" s="214">
        <f>'TABELA II'!N21</f>
        <v>0</v>
      </c>
      <c r="Q14" s="214" t="str">
        <f>'TABELA II'!O21</f>
        <v/>
      </c>
    </row>
    <row r="15" spans="1:17" x14ac:dyDescent="0.2">
      <c r="A15" s="214">
        <f>'TABELA I'!$K$2</f>
        <v>0</v>
      </c>
      <c r="B15" s="214">
        <f>'TABELA I'!$K$1</f>
        <v>2022</v>
      </c>
      <c r="C15" s="214">
        <v>18</v>
      </c>
      <c r="D15" s="214">
        <f>'TABELA II'!B22</f>
        <v>0</v>
      </c>
      <c r="E15" s="214">
        <f>'TABELA II'!C22</f>
        <v>0</v>
      </c>
      <c r="F15" s="214">
        <f>'TABELA II'!D22</f>
        <v>0</v>
      </c>
      <c r="G15" s="214">
        <f>'TABELA II'!E22</f>
        <v>0</v>
      </c>
      <c r="H15" s="214">
        <f>'TABELA II'!F22</f>
        <v>0</v>
      </c>
      <c r="I15" s="214">
        <f>'TABELA II'!G22</f>
        <v>0</v>
      </c>
      <c r="J15" s="214">
        <f>'TABELA II'!H22</f>
        <v>0</v>
      </c>
      <c r="K15" s="214">
        <f>'TABELA II'!I22</f>
        <v>0</v>
      </c>
      <c r="L15" s="214">
        <f>'TABELA II'!J22</f>
        <v>0</v>
      </c>
      <c r="M15" s="214" t="str">
        <f>'TABELA II'!K22</f>
        <v/>
      </c>
      <c r="N15" s="214">
        <f>'TABELA II'!L22</f>
        <v>0</v>
      </c>
      <c r="O15" s="214">
        <f>'TABELA II'!M22</f>
        <v>0</v>
      </c>
      <c r="P15" s="214">
        <f>'TABELA II'!N22</f>
        <v>0</v>
      </c>
      <c r="Q15" s="214" t="str">
        <f>'TABELA II'!O22</f>
        <v/>
      </c>
    </row>
    <row r="16" spans="1:17" x14ac:dyDescent="0.2">
      <c r="A16" s="214">
        <f>'TABELA I'!$K$2</f>
        <v>0</v>
      </c>
      <c r="B16" s="214">
        <f>'TABELA I'!$K$1</f>
        <v>2022</v>
      </c>
      <c r="C16" s="214">
        <v>8</v>
      </c>
      <c r="D16" s="214">
        <f>'TABELA II'!B23</f>
        <v>0</v>
      </c>
      <c r="E16" s="214">
        <f>'TABELA II'!C23</f>
        <v>0</v>
      </c>
      <c r="F16" s="214">
        <f>'TABELA II'!D23</f>
        <v>0</v>
      </c>
      <c r="G16" s="214">
        <f>'TABELA II'!E23</f>
        <v>0</v>
      </c>
      <c r="H16" s="214">
        <f>'TABELA II'!F23</f>
        <v>0</v>
      </c>
      <c r="I16" s="214">
        <f>'TABELA II'!G23</f>
        <v>0</v>
      </c>
      <c r="J16" s="214">
        <f>'TABELA II'!H23</f>
        <v>0</v>
      </c>
      <c r="K16" s="214">
        <f>'TABELA II'!I23</f>
        <v>0</v>
      </c>
      <c r="L16" s="214">
        <f>'TABELA II'!J23</f>
        <v>0</v>
      </c>
      <c r="M16" s="214" t="str">
        <f>'TABELA II'!K23</f>
        <v/>
      </c>
      <c r="N16" s="214">
        <f>'TABELA II'!L23</f>
        <v>0</v>
      </c>
      <c r="O16" s="214">
        <f>'TABELA II'!M23</f>
        <v>0</v>
      </c>
      <c r="P16" s="214">
        <f>'TABELA II'!N23</f>
        <v>0</v>
      </c>
      <c r="Q16" s="214" t="str">
        <f>'TABELA II'!O23</f>
        <v/>
      </c>
    </row>
    <row r="17" spans="1:17" x14ac:dyDescent="0.2">
      <c r="A17" s="214">
        <f>'TABELA I'!$K$2</f>
        <v>0</v>
      </c>
      <c r="B17" s="214">
        <f>'TABELA I'!$K$1</f>
        <v>2022</v>
      </c>
      <c r="C17" s="214">
        <v>9</v>
      </c>
      <c r="D17" s="214">
        <f>'TABELA II'!B24</f>
        <v>0</v>
      </c>
      <c r="E17" s="214">
        <f>'TABELA II'!C24</f>
        <v>0</v>
      </c>
      <c r="F17" s="214">
        <f>'TABELA II'!D24</f>
        <v>0</v>
      </c>
      <c r="G17" s="214">
        <f>'TABELA II'!E24</f>
        <v>0</v>
      </c>
      <c r="H17" s="214">
        <f>'TABELA II'!F24</f>
        <v>0</v>
      </c>
      <c r="I17" s="214">
        <f>'TABELA II'!G24</f>
        <v>0</v>
      </c>
      <c r="J17" s="214">
        <f>'TABELA II'!H24</f>
        <v>0</v>
      </c>
      <c r="K17" s="214">
        <f>'TABELA II'!I24</f>
        <v>0</v>
      </c>
      <c r="L17" s="214">
        <f>'TABELA II'!J24</f>
        <v>0</v>
      </c>
      <c r="M17" s="214" t="str">
        <f>'TABELA II'!K24</f>
        <v/>
      </c>
      <c r="N17" s="214">
        <f>'TABELA II'!L24</f>
        <v>0</v>
      </c>
      <c r="O17" s="214">
        <f>'TABELA II'!M24</f>
        <v>0</v>
      </c>
      <c r="P17" s="214">
        <f>'TABELA II'!N24</f>
        <v>0</v>
      </c>
      <c r="Q17" s="214" t="str">
        <f>'TABELA II'!O24</f>
        <v/>
      </c>
    </row>
    <row r="18" spans="1:17" x14ac:dyDescent="0.2">
      <c r="A18" s="214">
        <f>'TABELA I'!$K$2</f>
        <v>0</v>
      </c>
      <c r="B18" s="214">
        <f>'TABELA I'!$K$1</f>
        <v>2022</v>
      </c>
      <c r="C18" s="214">
        <v>19</v>
      </c>
      <c r="D18" s="214">
        <f>'TABELA II'!B25</f>
        <v>0</v>
      </c>
      <c r="E18" s="214">
        <f>'TABELA II'!C25</f>
        <v>0</v>
      </c>
      <c r="F18" s="214">
        <f>'TABELA II'!D25</f>
        <v>0</v>
      </c>
      <c r="G18" s="214">
        <f>'TABELA II'!E25</f>
        <v>0</v>
      </c>
      <c r="H18" s="214">
        <f>'TABELA II'!F25</f>
        <v>0</v>
      </c>
      <c r="I18" s="214">
        <f>'TABELA II'!G25</f>
        <v>0</v>
      </c>
      <c r="J18" s="214">
        <f>'TABELA II'!H25</f>
        <v>0</v>
      </c>
      <c r="K18" s="214">
        <f>'TABELA II'!I25</f>
        <v>0</v>
      </c>
      <c r="L18" s="214">
        <f>'TABELA II'!J25</f>
        <v>0</v>
      </c>
      <c r="M18" s="214" t="str">
        <f>'TABELA II'!K25</f>
        <v/>
      </c>
      <c r="N18" s="214">
        <f>'TABELA II'!L25</f>
        <v>0</v>
      </c>
      <c r="O18" s="214">
        <f>'TABELA II'!M25</f>
        <v>0</v>
      </c>
      <c r="P18" s="214">
        <f>'TABELA II'!N25</f>
        <v>0</v>
      </c>
      <c r="Q18" s="214" t="str">
        <f>'TABELA II'!O25</f>
        <v/>
      </c>
    </row>
    <row r="19" spans="1:17" x14ac:dyDescent="0.2">
      <c r="A19" s="214">
        <f>'TABELA I'!$K$2</f>
        <v>0</v>
      </c>
      <c r="B19" s="214">
        <f>'TABELA I'!$K$1</f>
        <v>2022</v>
      </c>
      <c r="C19" s="214">
        <v>20</v>
      </c>
      <c r="D19" s="214">
        <f>'TABELA II'!B26</f>
        <v>0</v>
      </c>
      <c r="E19" s="214">
        <f>'TABELA II'!C26</f>
        <v>0</v>
      </c>
      <c r="F19" s="214">
        <f>'TABELA II'!D26</f>
        <v>0</v>
      </c>
      <c r="G19" s="214">
        <f>'TABELA II'!E26</f>
        <v>0</v>
      </c>
      <c r="H19" s="214">
        <f>'TABELA II'!F26</f>
        <v>0</v>
      </c>
      <c r="I19" s="214">
        <f>'TABELA II'!G26</f>
        <v>0</v>
      </c>
      <c r="J19" s="214">
        <f>'TABELA II'!H26</f>
        <v>0</v>
      </c>
      <c r="K19" s="214">
        <f>'TABELA II'!I26</f>
        <v>0</v>
      </c>
      <c r="L19" s="214">
        <f>'TABELA II'!J26</f>
        <v>0</v>
      </c>
      <c r="M19" s="214" t="str">
        <f>'TABELA II'!K26</f>
        <v/>
      </c>
      <c r="N19" s="214">
        <f>'TABELA II'!L26</f>
        <v>0</v>
      </c>
      <c r="O19" s="214">
        <f>'TABELA II'!M26</f>
        <v>0</v>
      </c>
      <c r="P19" s="214">
        <f>'TABELA II'!N26</f>
        <v>0</v>
      </c>
      <c r="Q19" s="214" t="str">
        <f>'TABELA II'!O26</f>
        <v/>
      </c>
    </row>
    <row r="20" spans="1:17" x14ac:dyDescent="0.2">
      <c r="A20" s="214">
        <f>'TABELA I'!$K$2</f>
        <v>0</v>
      </c>
      <c r="B20" s="214">
        <f>'TABELA I'!$K$1</f>
        <v>2022</v>
      </c>
      <c r="C20" s="214">
        <v>21</v>
      </c>
      <c r="D20" s="214">
        <f>'TABELA II'!B27</f>
        <v>0</v>
      </c>
      <c r="E20" s="214">
        <f>'TABELA II'!C27</f>
        <v>0</v>
      </c>
      <c r="F20" s="214">
        <f>'TABELA II'!D27</f>
        <v>0</v>
      </c>
      <c r="G20" s="214">
        <f>'TABELA II'!E27</f>
        <v>0</v>
      </c>
      <c r="H20" s="214">
        <f>'TABELA II'!F27</f>
        <v>0</v>
      </c>
      <c r="I20" s="214">
        <f>'TABELA II'!G27</f>
        <v>0</v>
      </c>
      <c r="J20" s="214">
        <f>'TABELA II'!H27</f>
        <v>0</v>
      </c>
      <c r="K20" s="214">
        <f>'TABELA II'!I27</f>
        <v>0</v>
      </c>
      <c r="L20" s="214">
        <f>'TABELA II'!J27</f>
        <v>0</v>
      </c>
      <c r="M20" s="214" t="str">
        <f>'TABELA II'!K27</f>
        <v/>
      </c>
      <c r="N20" s="214">
        <f>'TABELA II'!L27</f>
        <v>0</v>
      </c>
      <c r="O20" s="214">
        <f>'TABELA II'!M27</f>
        <v>0</v>
      </c>
      <c r="P20" s="214">
        <f>'TABELA II'!N27</f>
        <v>0</v>
      </c>
      <c r="Q20" s="214" t="str">
        <f>'TABELA II'!O27</f>
        <v/>
      </c>
    </row>
    <row r="21" spans="1:17" x14ac:dyDescent="0.2">
      <c r="A21" s="214">
        <f>'TABELA I'!$K$2</f>
        <v>0</v>
      </c>
      <c r="B21" s="214">
        <f>'TABELA I'!$K$1</f>
        <v>2022</v>
      </c>
      <c r="C21" s="214">
        <v>22</v>
      </c>
      <c r="D21" s="214">
        <f>'TABELA II'!B28</f>
        <v>0</v>
      </c>
      <c r="E21" s="214">
        <f>'TABELA II'!C28</f>
        <v>0</v>
      </c>
      <c r="F21" s="214">
        <f>'TABELA II'!D28</f>
        <v>0</v>
      </c>
      <c r="G21" s="214">
        <f>'TABELA II'!E28</f>
        <v>0</v>
      </c>
      <c r="H21" s="214">
        <f>'TABELA II'!F28</f>
        <v>0</v>
      </c>
      <c r="I21" s="214">
        <f>'TABELA II'!G28</f>
        <v>0</v>
      </c>
      <c r="J21" s="214">
        <f>'TABELA II'!H28</f>
        <v>0</v>
      </c>
      <c r="K21" s="214">
        <f>'TABELA II'!I28</f>
        <v>0</v>
      </c>
      <c r="L21" s="214">
        <f>'TABELA II'!J28</f>
        <v>0</v>
      </c>
      <c r="M21" s="214" t="str">
        <f>'TABELA II'!K28</f>
        <v/>
      </c>
      <c r="N21" s="214">
        <f>'TABELA II'!L28</f>
        <v>0</v>
      </c>
      <c r="O21" s="214">
        <f>'TABELA II'!M28</f>
        <v>0</v>
      </c>
      <c r="P21" s="214">
        <f>'TABELA II'!N28</f>
        <v>0</v>
      </c>
      <c r="Q21" s="214" t="str">
        <f>'TABELA II'!O28</f>
        <v/>
      </c>
    </row>
    <row r="22" spans="1:17" x14ac:dyDescent="0.2">
      <c r="A22" s="214">
        <f>'TABELA I'!$K$2</f>
        <v>0</v>
      </c>
      <c r="B22" s="214">
        <f>'TABELA I'!$K$1</f>
        <v>2022</v>
      </c>
      <c r="C22" s="214">
        <v>23</v>
      </c>
      <c r="D22" s="214">
        <f>'TABELA II'!B29</f>
        <v>0</v>
      </c>
      <c r="E22" s="214">
        <f>'TABELA II'!C29</f>
        <v>0</v>
      </c>
      <c r="F22" s="214">
        <f>'TABELA II'!D29</f>
        <v>0</v>
      </c>
      <c r="G22" s="214">
        <f>'TABELA II'!E29</f>
        <v>0</v>
      </c>
      <c r="H22" s="214">
        <f>'TABELA II'!F29</f>
        <v>0</v>
      </c>
      <c r="I22" s="214">
        <f>'TABELA II'!G29</f>
        <v>0</v>
      </c>
      <c r="J22" s="214">
        <f>'TABELA II'!H29</f>
        <v>0</v>
      </c>
      <c r="K22" s="214">
        <f>'TABELA II'!I29</f>
        <v>0</v>
      </c>
      <c r="L22" s="214">
        <f>'TABELA II'!J29</f>
        <v>0</v>
      </c>
      <c r="M22" s="214" t="str">
        <f>'TABELA II'!K29</f>
        <v/>
      </c>
      <c r="N22" s="214">
        <f>'TABELA II'!L29</f>
        <v>0</v>
      </c>
      <c r="O22" s="214">
        <f>'TABELA II'!M29</f>
        <v>0</v>
      </c>
      <c r="P22" s="214">
        <f>'TABELA II'!N29</f>
        <v>0</v>
      </c>
      <c r="Q22" s="214" t="str">
        <f>'TABELA II'!O29</f>
        <v/>
      </c>
    </row>
    <row r="23" spans="1:17" x14ac:dyDescent="0.2">
      <c r="A23" s="214">
        <f>'TABELA I'!$K$2</f>
        <v>0</v>
      </c>
      <c r="B23" s="214">
        <f>'TABELA I'!$K$1</f>
        <v>2022</v>
      </c>
      <c r="C23" s="214">
        <v>24</v>
      </c>
      <c r="D23" s="214">
        <f>'TABELA II'!B30</f>
        <v>0</v>
      </c>
      <c r="E23" s="214">
        <f>'TABELA II'!C30</f>
        <v>0</v>
      </c>
      <c r="F23" s="214">
        <f>'TABELA II'!D30</f>
        <v>0</v>
      </c>
      <c r="G23" s="214">
        <f>'TABELA II'!E30</f>
        <v>0</v>
      </c>
      <c r="H23" s="214">
        <f>'TABELA II'!F30</f>
        <v>0</v>
      </c>
      <c r="I23" s="214">
        <f>'TABELA II'!G30</f>
        <v>0</v>
      </c>
      <c r="J23" s="214">
        <f>'TABELA II'!H30</f>
        <v>0</v>
      </c>
      <c r="K23" s="214">
        <f>'TABELA II'!I30</f>
        <v>0</v>
      </c>
      <c r="L23" s="214">
        <f>'TABELA II'!J30</f>
        <v>0</v>
      </c>
      <c r="M23" s="214" t="str">
        <f>'TABELA II'!K30</f>
        <v/>
      </c>
      <c r="N23" s="214">
        <f>'TABELA II'!L30</f>
        <v>0</v>
      </c>
      <c r="O23" s="214">
        <f>'TABELA II'!M30</f>
        <v>0</v>
      </c>
      <c r="P23" s="214">
        <f>'TABELA II'!N30</f>
        <v>0</v>
      </c>
      <c r="Q23" s="214" t="str">
        <f>'TABELA II'!O30</f>
        <v/>
      </c>
    </row>
  </sheetData>
  <sheetProtection password="CCF6" sheet="1" objects="1" scenarios="1"/>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34"/>
  <sheetViews>
    <sheetView showGridLines="0" zoomScale="70" zoomScaleNormal="70" workbookViewId="0">
      <pane ySplit="9" topLeftCell="A10" activePane="bottomLeft" state="frozen"/>
      <selection pane="bottomLeft" activeCell="H11" sqref="H11"/>
    </sheetView>
  </sheetViews>
  <sheetFormatPr defaultRowHeight="12.75" x14ac:dyDescent="0.2"/>
  <cols>
    <col min="1" max="1" width="3" style="101" customWidth="1"/>
    <col min="2" max="2" width="5.7109375" style="101" customWidth="1"/>
    <col min="3" max="3" width="17.5703125" style="101" customWidth="1"/>
    <col min="4" max="6" width="12.140625" style="101" customWidth="1"/>
    <col min="7" max="7" width="17" style="101" customWidth="1"/>
    <col min="8" max="8" width="10" style="101" customWidth="1"/>
    <col min="9" max="9" width="12.85546875" style="101" customWidth="1"/>
    <col min="10" max="10" width="11.28515625" style="101" customWidth="1"/>
    <col min="11" max="11" width="12" style="101" customWidth="1"/>
    <col min="12" max="12" width="11.85546875" style="101" customWidth="1"/>
    <col min="13" max="13" width="12.7109375" style="101" customWidth="1"/>
    <col min="14" max="14" width="15" style="101" customWidth="1"/>
    <col min="15" max="15" width="12.42578125" style="101" customWidth="1"/>
    <col min="16" max="16" width="13.42578125" style="101" customWidth="1"/>
    <col min="17" max="17" width="15.85546875" style="101" customWidth="1"/>
    <col min="18" max="19" width="10.28515625" style="102" customWidth="1"/>
    <col min="20" max="20" width="10.28515625" style="103" customWidth="1"/>
    <col min="21" max="21" width="11" style="103" customWidth="1"/>
    <col min="22" max="22" width="13" style="101" customWidth="1"/>
    <col min="23" max="23" width="11" style="101" customWidth="1"/>
    <col min="24" max="24" width="14.42578125" style="101" customWidth="1"/>
    <col min="25" max="25" width="14.140625" style="102" customWidth="1"/>
    <col min="26" max="26" width="13.140625" style="205" customWidth="1"/>
    <col min="27" max="27" width="13.42578125" style="103" customWidth="1"/>
    <col min="28" max="28" width="13.42578125" style="104" customWidth="1"/>
    <col min="29" max="29" width="9.140625" style="103" customWidth="1"/>
    <col min="30" max="30" width="16.42578125" style="104" customWidth="1"/>
    <col min="31" max="35" width="9.140625" style="101" hidden="1" customWidth="1"/>
    <col min="36" max="37" width="0" style="101" hidden="1" customWidth="1"/>
    <col min="38" max="16384" width="9.140625" style="101"/>
  </cols>
  <sheetData>
    <row r="1" spans="2:32" ht="18" x14ac:dyDescent="0.25">
      <c r="B1" s="165" t="str">
        <f>+'TABELA II'!A1</f>
        <v>Naziv tužilaštva</v>
      </c>
      <c r="E1" s="369" t="str">
        <f>+'TABELA I'!D1</f>
        <v>Tužilaštvo BiH ili Tužilaštvo Brčko Distrikta BiH</v>
      </c>
    </row>
    <row r="2" spans="2:32" ht="18" x14ac:dyDescent="0.25">
      <c r="B2" s="165" t="s">
        <v>45</v>
      </c>
      <c r="E2" s="166" t="str">
        <f>+'TABELA I'!G2</f>
        <v>1.1.2022. - 31.12.2022.</v>
      </c>
      <c r="S2" s="526"/>
      <c r="T2" s="112"/>
      <c r="U2" s="112"/>
      <c r="Z2" s="527"/>
      <c r="AA2" s="112"/>
    </row>
    <row r="3" spans="2:32" ht="16.5" x14ac:dyDescent="0.25">
      <c r="B3" s="689" t="s">
        <v>330</v>
      </c>
      <c r="C3" s="690"/>
      <c r="D3" s="690"/>
      <c r="E3" s="690"/>
      <c r="F3" s="690"/>
      <c r="G3" s="690"/>
      <c r="H3" s="690"/>
      <c r="I3" s="690"/>
      <c r="J3" s="690"/>
      <c r="K3" s="690"/>
      <c r="L3" s="690"/>
      <c r="M3" s="690"/>
      <c r="N3" s="690"/>
      <c r="O3" s="690"/>
      <c r="P3" s="690"/>
      <c r="Q3" s="690"/>
      <c r="R3" s="690"/>
      <c r="S3" s="690"/>
      <c r="T3" s="690"/>
      <c r="U3" s="690"/>
      <c r="V3" s="690"/>
      <c r="W3" s="690"/>
      <c r="X3" s="690"/>
      <c r="Y3" s="690"/>
      <c r="Z3" s="690"/>
      <c r="AA3" s="690"/>
      <c r="AB3" s="690"/>
      <c r="AC3" s="690"/>
      <c r="AD3" s="690"/>
    </row>
    <row r="4" spans="2:32" ht="6" customHeight="1" thickBot="1" x14ac:dyDescent="0.25"/>
    <row r="5" spans="2:32" ht="33" customHeight="1" x14ac:dyDescent="0.2">
      <c r="B5" s="691" t="s">
        <v>59</v>
      </c>
      <c r="C5" s="693" t="s">
        <v>247</v>
      </c>
      <c r="D5" s="693" t="s">
        <v>112</v>
      </c>
      <c r="E5" s="695" t="s">
        <v>343</v>
      </c>
      <c r="F5" s="693" t="s">
        <v>113</v>
      </c>
      <c r="G5" s="693" t="s">
        <v>154</v>
      </c>
      <c r="H5" s="693" t="s">
        <v>46</v>
      </c>
      <c r="I5" s="698" t="s">
        <v>47</v>
      </c>
      <c r="J5" s="700" t="s">
        <v>114</v>
      </c>
      <c r="K5" s="700"/>
      <c r="L5" s="700"/>
      <c r="M5" s="693" t="s">
        <v>49</v>
      </c>
      <c r="N5" s="698" t="s">
        <v>50</v>
      </c>
      <c r="O5" s="698" t="s">
        <v>260</v>
      </c>
      <c r="P5" s="700" t="s">
        <v>115</v>
      </c>
      <c r="Q5" s="714" t="s">
        <v>262</v>
      </c>
      <c r="R5" s="709" t="s">
        <v>116</v>
      </c>
      <c r="S5" s="709" t="s">
        <v>298</v>
      </c>
      <c r="T5" s="703" t="s">
        <v>299</v>
      </c>
      <c r="U5" s="711" t="s">
        <v>300</v>
      </c>
      <c r="V5" s="700" t="s">
        <v>90</v>
      </c>
      <c r="W5" s="700" t="s">
        <v>117</v>
      </c>
      <c r="X5" s="700" t="s">
        <v>239</v>
      </c>
      <c r="Y5" s="701" t="s">
        <v>118</v>
      </c>
      <c r="Z5" s="701" t="s">
        <v>283</v>
      </c>
      <c r="AA5" s="703" t="s">
        <v>301</v>
      </c>
      <c r="AB5" s="705" t="s">
        <v>119</v>
      </c>
      <c r="AC5" s="693" t="s">
        <v>120</v>
      </c>
      <c r="AD5" s="707" t="s">
        <v>121</v>
      </c>
    </row>
    <row r="6" spans="2:32" ht="33" customHeight="1" x14ac:dyDescent="0.2">
      <c r="B6" s="692"/>
      <c r="C6" s="694"/>
      <c r="D6" s="694"/>
      <c r="E6" s="696"/>
      <c r="F6" s="694"/>
      <c r="G6" s="694"/>
      <c r="H6" s="694"/>
      <c r="I6" s="699"/>
      <c r="J6" s="713" t="s">
        <v>156</v>
      </c>
      <c r="K6" s="713" t="s">
        <v>236</v>
      </c>
      <c r="L6" s="713" t="s">
        <v>237</v>
      </c>
      <c r="M6" s="694"/>
      <c r="N6" s="699"/>
      <c r="O6" s="699"/>
      <c r="P6" s="713"/>
      <c r="Q6" s="715"/>
      <c r="R6" s="710"/>
      <c r="S6" s="710"/>
      <c r="T6" s="704"/>
      <c r="U6" s="712"/>
      <c r="V6" s="713"/>
      <c r="W6" s="713"/>
      <c r="X6" s="713"/>
      <c r="Y6" s="702"/>
      <c r="Z6" s="702"/>
      <c r="AA6" s="704"/>
      <c r="AB6" s="706"/>
      <c r="AC6" s="694"/>
      <c r="AD6" s="708"/>
    </row>
    <row r="7" spans="2:32" ht="33" customHeight="1" x14ac:dyDescent="0.2">
      <c r="B7" s="692"/>
      <c r="C7" s="694"/>
      <c r="D7" s="694"/>
      <c r="E7" s="696"/>
      <c r="F7" s="694"/>
      <c r="G7" s="694"/>
      <c r="H7" s="694"/>
      <c r="I7" s="699"/>
      <c r="J7" s="713"/>
      <c r="K7" s="713"/>
      <c r="L7" s="713"/>
      <c r="M7" s="694"/>
      <c r="N7" s="699"/>
      <c r="O7" s="699"/>
      <c r="P7" s="713"/>
      <c r="Q7" s="715"/>
      <c r="R7" s="710"/>
      <c r="S7" s="710"/>
      <c r="T7" s="704"/>
      <c r="U7" s="712"/>
      <c r="V7" s="713"/>
      <c r="W7" s="713"/>
      <c r="X7" s="713"/>
      <c r="Y7" s="702"/>
      <c r="Z7" s="702"/>
      <c r="AA7" s="704"/>
      <c r="AB7" s="706"/>
      <c r="AC7" s="694"/>
      <c r="AD7" s="708"/>
    </row>
    <row r="8" spans="2:32" ht="9" customHeight="1" x14ac:dyDescent="0.2">
      <c r="B8" s="692"/>
      <c r="C8" s="694"/>
      <c r="D8" s="694"/>
      <c r="E8" s="697"/>
      <c r="F8" s="694"/>
      <c r="G8" s="694"/>
      <c r="H8" s="694"/>
      <c r="I8" s="699"/>
      <c r="J8" s="713"/>
      <c r="K8" s="713"/>
      <c r="L8" s="713"/>
      <c r="M8" s="694"/>
      <c r="N8" s="699"/>
      <c r="O8" s="699"/>
      <c r="P8" s="713"/>
      <c r="Q8" s="715"/>
      <c r="R8" s="710"/>
      <c r="S8" s="710"/>
      <c r="T8" s="704"/>
      <c r="U8" s="712"/>
      <c r="V8" s="713"/>
      <c r="W8" s="713"/>
      <c r="X8" s="713"/>
      <c r="Y8" s="702"/>
      <c r="Z8" s="702"/>
      <c r="AA8" s="704"/>
      <c r="AB8" s="706"/>
      <c r="AC8" s="694"/>
      <c r="AD8" s="708"/>
    </row>
    <row r="9" spans="2:32" s="111" customFormat="1" ht="9" customHeight="1" thickBot="1" x14ac:dyDescent="0.25">
      <c r="B9" s="105" t="s">
        <v>0</v>
      </c>
      <c r="C9" s="106" t="s">
        <v>1</v>
      </c>
      <c r="D9" s="106" t="s">
        <v>2</v>
      </c>
      <c r="E9" s="106" t="s">
        <v>3</v>
      </c>
      <c r="F9" s="106" t="s">
        <v>6</v>
      </c>
      <c r="G9" s="106" t="s">
        <v>7</v>
      </c>
      <c r="H9" s="106" t="s">
        <v>9</v>
      </c>
      <c r="I9" s="106" t="s">
        <v>10</v>
      </c>
      <c r="J9" s="106" t="s">
        <v>11</v>
      </c>
      <c r="K9" s="106" t="s">
        <v>73</v>
      </c>
      <c r="L9" s="106" t="s">
        <v>74</v>
      </c>
      <c r="M9" s="106" t="s">
        <v>75</v>
      </c>
      <c r="N9" s="106" t="s">
        <v>76</v>
      </c>
      <c r="O9" s="106" t="s">
        <v>77</v>
      </c>
      <c r="P9" s="106" t="s">
        <v>78</v>
      </c>
      <c r="Q9" s="107" t="s">
        <v>79</v>
      </c>
      <c r="R9" s="106" t="s">
        <v>80</v>
      </c>
      <c r="S9" s="108" t="s">
        <v>81</v>
      </c>
      <c r="T9" s="108" t="s">
        <v>93</v>
      </c>
      <c r="U9" s="106" t="s">
        <v>122</v>
      </c>
      <c r="V9" s="106" t="s">
        <v>123</v>
      </c>
      <c r="W9" s="106" t="s">
        <v>124</v>
      </c>
      <c r="X9" s="108" t="s">
        <v>125</v>
      </c>
      <c r="Y9" s="206" t="s">
        <v>126</v>
      </c>
      <c r="Z9" s="206" t="s">
        <v>127</v>
      </c>
      <c r="AA9" s="109" t="s">
        <v>128</v>
      </c>
      <c r="AB9" s="108" t="s">
        <v>129</v>
      </c>
      <c r="AC9" s="110" t="s">
        <v>130</v>
      </c>
      <c r="AD9" s="110" t="s">
        <v>244</v>
      </c>
    </row>
    <row r="10" spans="2:32" ht="9" customHeight="1" thickBot="1" x14ac:dyDescent="0.25">
      <c r="T10" s="112"/>
      <c r="AA10" s="112"/>
      <c r="AB10" s="113"/>
      <c r="AC10" s="112"/>
      <c r="AD10" s="113"/>
      <c r="AF10" s="101" t="s">
        <v>135</v>
      </c>
    </row>
    <row r="11" spans="2:32" ht="12.95" customHeight="1" x14ac:dyDescent="0.2">
      <c r="B11" s="685">
        <v>1</v>
      </c>
      <c r="C11" s="687" t="str">
        <f>IF('TABELA I'!B12="","",'TABELA I'!B12)</f>
        <v/>
      </c>
      <c r="D11" s="669" t="s">
        <v>82</v>
      </c>
      <c r="E11" s="625"/>
      <c r="F11" s="617" t="s">
        <v>218</v>
      </c>
      <c r="G11" s="114" t="s">
        <v>131</v>
      </c>
      <c r="H11" s="115"/>
      <c r="I11" s="115"/>
      <c r="J11" s="115"/>
      <c r="K11" s="115"/>
      <c r="L11" s="115"/>
      <c r="M11" s="115"/>
      <c r="N11" s="115"/>
      <c r="O11" s="115"/>
      <c r="P11" s="116">
        <f>SUM(K11:M11)</f>
        <v>0</v>
      </c>
      <c r="Q11" s="116">
        <f>SUM(N11:O11)</f>
        <v>0</v>
      </c>
      <c r="R11" s="117" t="str">
        <f>IF((H11+I11)=0,"",((H11+I11)-(P11+Q11))/(H11+I11))</f>
        <v/>
      </c>
      <c r="S11" s="117" t="str">
        <f>IF(H11+I11=0,"",(P11+Q11)/(H11+I11))</f>
        <v/>
      </c>
      <c r="T11" s="118" t="str">
        <f>IF(F11="Nije ocijenjen ili Nema obavezu neposredno raditi na predmetima","",IF(F11="Ocijenjen",IF(H11+I11=0,"",IF(S11&lt;0.11,15,IF(S11&lt;0.21,12,IF(S11&lt;0.31,8,IF(S11&lt;=0.5,4,IF(S11&lt;=1,0,))))))))</f>
        <v/>
      </c>
      <c r="U11" s="645" t="str">
        <f>IF(F11="Nije ocijenjen ili Nema obavezu neposredno raditi na predmetima","",IF(F11="Ocijenjen",IF(H12=0,T11,IF(H11+I11=0,T12,(T11+T12)/2))))</f>
        <v/>
      </c>
      <c r="V11" s="716"/>
      <c r="W11" s="716"/>
      <c r="X11" s="716"/>
      <c r="Y11" s="673" t="str">
        <f>IF(V11+W11=0,"",(V11+W11-X11)/(V11+W11))</f>
        <v/>
      </c>
      <c r="Z11" s="673" t="str">
        <f>IF(V11+W11=0,"",(X11)/(V11+W11))</f>
        <v/>
      </c>
      <c r="AA11" s="637" t="str">
        <f>IF(F11="Nije ocijenjen ili Nema obavezu neposredno raditi na predmetima","",IF(F11="Ocijenjen",IF(V11+W11=0,"",IF(Z11&lt;0.11,15,IF(Z11&lt;0.21,12,IF(Z11&lt;0.31,8,IF(Z11&lt;=0.5,4,IF(Z11&lt;=1,0,))))))))</f>
        <v/>
      </c>
      <c r="AB11" s="639" t="str">
        <f>IF(F11="Nije ocijenjen ili Nema obavezu neposredno raditi na predmetima","",IF(F11="Ocijenjen",IF(AA11="",U11,IF(U11="",AA11,((U11+AA11)/2)))))</f>
        <v/>
      </c>
      <c r="AC11" s="661"/>
      <c r="AD11" s="677" t="str">
        <f>IF(F11="Nije ocijenjen ili Nema obavezu neposredno raditi na predmetima","",IF(F11="Ocijenjen",AB11-AC11))</f>
        <v/>
      </c>
      <c r="AF11" s="101" t="s">
        <v>218</v>
      </c>
    </row>
    <row r="12" spans="2:32" ht="12.95" customHeight="1" thickBot="1" x14ac:dyDescent="0.25">
      <c r="B12" s="686"/>
      <c r="C12" s="688"/>
      <c r="D12" s="670"/>
      <c r="E12" s="626"/>
      <c r="F12" s="618"/>
      <c r="G12" s="119" t="s">
        <v>132</v>
      </c>
      <c r="H12" s="120"/>
      <c r="I12" s="121"/>
      <c r="J12" s="120"/>
      <c r="K12" s="120"/>
      <c r="L12" s="120"/>
      <c r="M12" s="121"/>
      <c r="N12" s="121"/>
      <c r="O12" s="121"/>
      <c r="P12" s="122">
        <f>SUM(K12:L12)</f>
        <v>0</v>
      </c>
      <c r="Q12" s="121"/>
      <c r="R12" s="123" t="str">
        <f>IF(H12=0,"",(H12-P12/2.5)/H12)</f>
        <v/>
      </c>
      <c r="S12" s="123" t="str">
        <f>IF(H12=0,"",(P12/2.5)/H12)</f>
        <v/>
      </c>
      <c r="T12" s="124" t="str">
        <f>IF(F11="Nije ocijenjen ili Nema obavezu neposredno raditi na predmetima","",IF(F11="Ocijenjen",IF(H12=0,"",IF(S12&lt;0.26,15,IF(S12&lt;0.41,12,IF(S12&lt;0.51,8,IF(S12&lt;=0.6,4,IF(S12&lt;=1,0,))))))))</f>
        <v/>
      </c>
      <c r="U12" s="646" t="e">
        <f>+(T9+U10)/2</f>
        <v>#VALUE!</v>
      </c>
      <c r="V12" s="717"/>
      <c r="W12" s="717"/>
      <c r="X12" s="717"/>
      <c r="Y12" s="674"/>
      <c r="Z12" s="674"/>
      <c r="AA12" s="638"/>
      <c r="AB12" s="640"/>
      <c r="AC12" s="662"/>
      <c r="AD12" s="678"/>
    </row>
    <row r="13" spans="2:32" ht="12.95" customHeight="1" x14ac:dyDescent="0.2">
      <c r="B13" s="627">
        <v>2</v>
      </c>
      <c r="C13" s="629" t="str">
        <f>IF('TABELA I'!B14="","",'TABELA I'!B14)</f>
        <v/>
      </c>
      <c r="D13" s="613"/>
      <c r="E13" s="629" t="str">
        <f>IF('TABELA I'!D14="","",'TABELA I'!D14)</f>
        <v/>
      </c>
      <c r="F13" s="617" t="s">
        <v>133</v>
      </c>
      <c r="G13" s="114" t="s">
        <v>131</v>
      </c>
      <c r="H13" s="115"/>
      <c r="I13" s="115"/>
      <c r="J13" s="115"/>
      <c r="K13" s="115"/>
      <c r="L13" s="115"/>
      <c r="M13" s="115"/>
      <c r="N13" s="115"/>
      <c r="O13" s="115"/>
      <c r="P13" s="116">
        <f>SUM(K13:M13)</f>
        <v>0</v>
      </c>
      <c r="Q13" s="116">
        <f>SUM(N13:O13)</f>
        <v>0</v>
      </c>
      <c r="R13" s="117" t="str">
        <f>IF((H13+I13)=0,"",((H13+I13)-(P13+Q13))/(H13+I13))</f>
        <v/>
      </c>
      <c r="S13" s="117" t="str">
        <f>IF(H13+I13=0,"",(P13+Q13)/(H13+I13))</f>
        <v/>
      </c>
      <c r="T13" s="125" t="str">
        <f>IF(F13="Nije ocijenjen","",IF(F13="Ocijenjen",IF(H13+I13=0,"",IF(D13="Tužilac",IF(S13&lt;0.11,40,IF(S13&lt;0.21,30,IF(S13&lt;0.31,20,IF(S13&lt;=0.5,10,IF(S13&lt;=1,0,))))),IF(S13&lt;0.11,20,IF(S13&lt;0.21,15,IF(S13&lt;0.31,10,IF(S13&lt;=0.5,5,IF(S13&lt;=1,0,)))))))))</f>
        <v/>
      </c>
      <c r="U13" s="645" t="str">
        <f>IF(F13="Nije ocijenjen","",IF(F13="Ocijenjen",IF(H14=0,T13,IF(H13+I13=0,T14,(T13+T14)/2))))</f>
        <v/>
      </c>
      <c r="V13" s="633"/>
      <c r="W13" s="633"/>
      <c r="X13" s="633"/>
      <c r="Y13" s="635" t="str">
        <f>IF(V13+W13=0,"",(V13+W13-X13)/(V13+W13))</f>
        <v/>
      </c>
      <c r="Z13" s="635" t="str">
        <f>IF(V13+W13=0,"",(X13)/(V13+W13))</f>
        <v/>
      </c>
      <c r="AA13" s="655" t="str">
        <f>IF(F13="Nije ocijenjen","",IF(F13="Ocijenjen",IF(V13+W13=0,"",IF(D13="Tužilac",IF(Z13&lt;0.11,40,IF(Z13&lt;0.21,30,IF(Z13&lt;0.31,20,IF(Z13&lt;=0.5,10,IF(Z13&lt;=1,0,))))),IF(Z13&lt;0.11,20,IF(Z13&lt;0.21,15,IF(Z13&lt;0.31,10,IF(Z13&lt;=0.5,5,IF(Z13&lt;=1,0,)))))))))</f>
        <v/>
      </c>
      <c r="AB13" s="651" t="str">
        <f>IF(F13="Nije ocijenjen","",IF(F13="Ocijenjen",IF(AA13="",U13,IF(U13="",AA13,((U13+AA13)/2)))))</f>
        <v/>
      </c>
      <c r="AC13" s="661"/>
      <c r="AD13" s="677" t="str">
        <f>IF(F13="Nije ocijenjen","",IF(F13="Ocijenjen",AB13-AC13))</f>
        <v/>
      </c>
      <c r="AF13" s="101" t="s">
        <v>71</v>
      </c>
    </row>
    <row r="14" spans="2:32" ht="12.95" customHeight="1" thickBot="1" x14ac:dyDescent="0.25">
      <c r="B14" s="628"/>
      <c r="C14" s="630"/>
      <c r="D14" s="614"/>
      <c r="E14" s="630"/>
      <c r="F14" s="618"/>
      <c r="G14" s="119" t="s">
        <v>132</v>
      </c>
      <c r="H14" s="120"/>
      <c r="I14" s="121"/>
      <c r="J14" s="120"/>
      <c r="K14" s="120"/>
      <c r="L14" s="120"/>
      <c r="M14" s="121"/>
      <c r="N14" s="121"/>
      <c r="O14" s="121"/>
      <c r="P14" s="122">
        <f>SUM(K14:L14)</f>
        <v>0</v>
      </c>
      <c r="Q14" s="121"/>
      <c r="R14" s="123" t="str">
        <f>IF(H14=0,"",(H14-P14/2.5)/H14)</f>
        <v/>
      </c>
      <c r="S14" s="123" t="str">
        <f>IF(H14=0,"",(P14/2.5)/H14)</f>
        <v/>
      </c>
      <c r="T14" s="126" t="str">
        <f>IF(F13="Nije ocijenjen","",IF(F13="Ocijenjen",IF(H14=0,"",IF(D13="Tužilac",IF(S14&lt;0.26,40,IF(S14&lt;0.41,30,IF(S14&lt;0.51,20,IF(S14&lt;=0.6,10,IF(S14&lt;=1,0,))))),IF(S14&lt;0.26,20,IF(S14&lt;0.41,15,IF(S14&lt;0.51,10,IF(S14&lt;=0.6,5,IF(S14&lt;=1,0,)))))))))</f>
        <v/>
      </c>
      <c r="U14" s="646" t="e">
        <f t="shared" ref="U14:U140" si="0">+(U11+U12)/2</f>
        <v>#VALUE!</v>
      </c>
      <c r="V14" s="634"/>
      <c r="W14" s="634"/>
      <c r="X14" s="634"/>
      <c r="Y14" s="636"/>
      <c r="Z14" s="636"/>
      <c r="AA14" s="656"/>
      <c r="AB14" s="652"/>
      <c r="AC14" s="662"/>
      <c r="AD14" s="678"/>
      <c r="AF14" s="101" t="s">
        <v>249</v>
      </c>
    </row>
    <row r="15" spans="2:32" ht="12.95" customHeight="1" x14ac:dyDescent="0.2">
      <c r="B15" s="685">
        <v>3</v>
      </c>
      <c r="C15" s="687" t="str">
        <f>IF('TABELA I'!B15="","",'TABELA I'!B15)</f>
        <v/>
      </c>
      <c r="D15" s="613"/>
      <c r="E15" s="687" t="str">
        <f>IF('TABELA I'!D15="","",'TABELA I'!D15)</f>
        <v/>
      </c>
      <c r="F15" s="617" t="s">
        <v>133</v>
      </c>
      <c r="G15" s="114" t="s">
        <v>131</v>
      </c>
      <c r="H15" s="115"/>
      <c r="I15" s="115"/>
      <c r="J15" s="115"/>
      <c r="K15" s="115"/>
      <c r="L15" s="115"/>
      <c r="M15" s="115"/>
      <c r="N15" s="115"/>
      <c r="O15" s="115"/>
      <c r="P15" s="116">
        <f>SUM(K15:M15)</f>
        <v>0</v>
      </c>
      <c r="Q15" s="116">
        <f>SUM(N15:O15)</f>
        <v>0</v>
      </c>
      <c r="R15" s="117" t="str">
        <f>IF((H15+I15)=0,"",((H15+I15)-(P15+Q15))/(H15+I15))</f>
        <v/>
      </c>
      <c r="S15" s="117" t="str">
        <f>IF(H15+I15=0,"",(P15+Q15)/(H15+I15))</f>
        <v/>
      </c>
      <c r="T15" s="125" t="str">
        <f>IF(F15="Nije ocijenjen","",IF(F15="Ocijenjen",IF(H15+I15=0,"",IF(D15="Tužilac",IF(S15&lt;0.11,40,IF(S15&lt;0.21,30,IF(S15&lt;0.31,20,IF(S15&lt;=0.5,10,IF(S15&lt;=1,0,))))),IF(S15&lt;0.11,20,IF(S15&lt;0.21,15,IF(S15&lt;0.31,10,IF(S15&lt;=0.5,5,IF(S15&lt;=1,0,)))))))))</f>
        <v/>
      </c>
      <c r="U15" s="645" t="str">
        <f>IF(F15="Nije ocijenjen","",IF(F15="Ocijenjen",IF(H16=0,T15,IF(H15+I15=0,T16,(T15+T16)/2))))</f>
        <v/>
      </c>
      <c r="V15" s="716"/>
      <c r="W15" s="716"/>
      <c r="X15" s="716"/>
      <c r="Y15" s="673" t="str">
        <f>IF(V15+W15=0,"",(V15+W15-X15)/(V15+W15))</f>
        <v/>
      </c>
      <c r="Z15" s="673" t="str">
        <f>IF(V15+W15=0,"",(X15)/(V15+W15))</f>
        <v/>
      </c>
      <c r="AA15" s="655" t="str">
        <f>IF(F15="Nije ocijenjen","",IF(F15="Ocijenjen",IF(V15+W15=0,"",IF(D15="Tužilac",IF(Z15&lt;0.11,40,IF(Z15&lt;0.21,30,IF(Z15&lt;0.31,20,IF(Z15&lt;=0.5,10,IF(Z15&lt;=1,0,))))),IF(Z15&lt;0.11,20,IF(Z15&lt;0.21,15,IF(Z15&lt;0.31,10,IF(Z15&lt;=0.5,5,IF(Z15&lt;=1,0,)))))))))</f>
        <v/>
      </c>
      <c r="AB15" s="651" t="str">
        <f t="shared" ref="AB15" si="1">IF(F15="Nije ocijenjen","",IF(F15="Ocijenjen",IF(AA15="",U15,IF(U15="",AA15,((U15+AA15)/2)))))</f>
        <v/>
      </c>
      <c r="AC15" s="681"/>
      <c r="AD15" s="677" t="str">
        <f>IF(F15="Nije ocijenjen","",IF(F15="Ocijenjen",AB15-AC15))</f>
        <v/>
      </c>
      <c r="AF15" s="101" t="s">
        <v>248</v>
      </c>
    </row>
    <row r="16" spans="2:32" ht="12.95" customHeight="1" thickBot="1" x14ac:dyDescent="0.25">
      <c r="B16" s="686"/>
      <c r="C16" s="688"/>
      <c r="D16" s="614"/>
      <c r="E16" s="688"/>
      <c r="F16" s="618"/>
      <c r="G16" s="119" t="s">
        <v>132</v>
      </c>
      <c r="H16" s="120"/>
      <c r="I16" s="121"/>
      <c r="J16" s="120"/>
      <c r="K16" s="120"/>
      <c r="L16" s="120"/>
      <c r="M16" s="121"/>
      <c r="N16" s="121"/>
      <c r="O16" s="121"/>
      <c r="P16" s="122">
        <f>SUM(K16:L16)</f>
        <v>0</v>
      </c>
      <c r="Q16" s="121"/>
      <c r="R16" s="123" t="str">
        <f>IF(H16=0,"",(H16-P16/2.5)/H16)</f>
        <v/>
      </c>
      <c r="S16" s="123" t="str">
        <f>IF(H16=0,"",(P16/2.5)/H16)</f>
        <v/>
      </c>
      <c r="T16" s="126" t="str">
        <f>IF(F15="Nije ocijenjen","",IF(F15="Ocijenjen",IF(H16=0,"",IF(D15="Tužilac",IF(S16&lt;0.26,40,IF(S16&lt;0.41,30,IF(S16&lt;0.51,20,IF(S16&lt;=0.6,10,IF(S16&lt;=1,0,))))),IF(S16&lt;0.26,20,IF(S16&lt;0.41,15,IF(S16&lt;0.51,10,IF(S16&lt;=0.6,5,IF(S16&lt;=1,0,)))))))))</f>
        <v/>
      </c>
      <c r="U16" s="646" t="e">
        <f t="shared" si="0"/>
        <v>#VALUE!</v>
      </c>
      <c r="V16" s="717"/>
      <c r="W16" s="717"/>
      <c r="X16" s="717"/>
      <c r="Y16" s="674"/>
      <c r="Z16" s="674"/>
      <c r="AA16" s="656"/>
      <c r="AB16" s="652"/>
      <c r="AC16" s="682"/>
      <c r="AD16" s="678"/>
      <c r="AF16" s="101" t="s">
        <v>70</v>
      </c>
    </row>
    <row r="17" spans="2:32" ht="12.95" customHeight="1" x14ac:dyDescent="0.2">
      <c r="B17" s="685">
        <v>4</v>
      </c>
      <c r="C17" s="687" t="str">
        <f>IF('TABELA I'!B16="","",'TABELA I'!B16)</f>
        <v/>
      </c>
      <c r="D17" s="613"/>
      <c r="E17" s="687" t="str">
        <f>IF('TABELA I'!D16="","",'TABELA I'!D16)</f>
        <v/>
      </c>
      <c r="F17" s="617" t="s">
        <v>133</v>
      </c>
      <c r="G17" s="114" t="s">
        <v>131</v>
      </c>
      <c r="H17" s="115"/>
      <c r="I17" s="115"/>
      <c r="J17" s="115"/>
      <c r="K17" s="115"/>
      <c r="L17" s="115"/>
      <c r="M17" s="115"/>
      <c r="N17" s="115"/>
      <c r="O17" s="115"/>
      <c r="P17" s="116">
        <f>SUM(K17:M17)</f>
        <v>0</v>
      </c>
      <c r="Q17" s="116">
        <f>SUM(N17:O17)</f>
        <v>0</v>
      </c>
      <c r="R17" s="117" t="str">
        <f>IF((H17+I17)=0,"",((H17+I17)-(P17+Q17))/(H17+I17))</f>
        <v/>
      </c>
      <c r="S17" s="117" t="str">
        <f>IF(H17+I17=0,"",(P17+Q17)/(H17+I17))</f>
        <v/>
      </c>
      <c r="T17" s="125" t="str">
        <f>IF(F17="Nije ocijenjen","",IF(F17="Ocijenjen",IF(H17+I17=0,"",IF(D17="Tužilac",IF(S17&lt;0.11,40,IF(S17&lt;0.21,30,IF(S17&lt;0.31,20,IF(S17&lt;=0.5,10,IF(S17&lt;=1,0,))))),IF(S17&lt;0.11,20,IF(S17&lt;0.21,15,IF(S17&lt;0.31,10,IF(S17&lt;=0.5,5,IF(S17&lt;=1,0,)))))))))</f>
        <v/>
      </c>
      <c r="U17" s="645" t="str">
        <f>IF(F17="Nije ocijenjen","",IF(F17="Ocijenjen",IF(H18=0,T17,IF(H17+I17=0,T18,(T17+T18)/2))))</f>
        <v/>
      </c>
      <c r="V17" s="716"/>
      <c r="W17" s="716"/>
      <c r="X17" s="716"/>
      <c r="Y17" s="673" t="str">
        <f>IF(V17+W17=0,"",(V17+W17-X17)/(V17+W17))</f>
        <v/>
      </c>
      <c r="Z17" s="673" t="str">
        <f>IF(V17+W17=0,"",(X17)/(V17+W17))</f>
        <v/>
      </c>
      <c r="AA17" s="655" t="str">
        <f>IF(F17="Nije ocijenjen","",IF(F17="Ocijenjen",IF(V17+W17=0,"",IF(D17="Tužilac",IF(Z17&lt;0.11,40,IF(Z17&lt;0.21,30,IF(Z17&lt;0.31,20,IF(Z17&lt;=0.5,10,IF(Z17&lt;=1,0,))))),IF(Z17&lt;0.11,20,IF(Z17&lt;0.21,15,IF(Z17&lt;0.31,10,IF(Z17&lt;=0.5,5,IF(Z17&lt;=1,0,)))))))))</f>
        <v/>
      </c>
      <c r="AB17" s="651" t="str">
        <f t="shared" ref="AB17" si="2">IF(F17="Nije ocijenjen","",IF(F17="Ocijenjen",IF(AA17="",U17,IF(U17="",AA17,((U17+AA17)/2)))))</f>
        <v/>
      </c>
      <c r="AC17" s="681"/>
      <c r="AD17" s="677" t="str">
        <f>IF(F17="Nije ocijenjen","",IF(F17="Ocijenjen",AB17-AC17))</f>
        <v/>
      </c>
    </row>
    <row r="18" spans="2:32" ht="12.95" customHeight="1" thickBot="1" x14ac:dyDescent="0.25">
      <c r="B18" s="686"/>
      <c r="C18" s="688"/>
      <c r="D18" s="614"/>
      <c r="E18" s="688"/>
      <c r="F18" s="618"/>
      <c r="G18" s="119" t="s">
        <v>132</v>
      </c>
      <c r="H18" s="120"/>
      <c r="I18" s="121"/>
      <c r="J18" s="120"/>
      <c r="K18" s="120"/>
      <c r="L18" s="120"/>
      <c r="M18" s="121"/>
      <c r="N18" s="121"/>
      <c r="O18" s="121"/>
      <c r="P18" s="122">
        <f>SUM(K18:L18)</f>
        <v>0</v>
      </c>
      <c r="Q18" s="121"/>
      <c r="R18" s="123" t="str">
        <f>IF(H18=0,"",(H18-P18/2.5)/H18)</f>
        <v/>
      </c>
      <c r="S18" s="123" t="str">
        <f>IF(H18=0,"",(P18/2.5)/H18)</f>
        <v/>
      </c>
      <c r="T18" s="126" t="str">
        <f>IF(F17="Nije ocijenjen","",IF(F17="Ocijenjen",IF(H18=0,"",IF(D17="Tužilac",IF(S18&lt;0.26,40,IF(S18&lt;0.41,30,IF(S18&lt;0.51,20,IF(S18&lt;=0.6,10,IF(S18&lt;=1,0,))))),IF(S18&lt;0.26,20,IF(S18&lt;0.41,15,IF(S18&lt;0.51,10,IF(S18&lt;=0.6,5,IF(S18&lt;=1,0,)))))))))</f>
        <v/>
      </c>
      <c r="U18" s="646" t="e">
        <f t="shared" si="0"/>
        <v>#VALUE!</v>
      </c>
      <c r="V18" s="717"/>
      <c r="W18" s="717"/>
      <c r="X18" s="717"/>
      <c r="Y18" s="674"/>
      <c r="Z18" s="674"/>
      <c r="AA18" s="656"/>
      <c r="AB18" s="652"/>
      <c r="AC18" s="682"/>
      <c r="AD18" s="678"/>
      <c r="AF18" s="101" t="s">
        <v>135</v>
      </c>
    </row>
    <row r="19" spans="2:32" ht="12.95" customHeight="1" x14ac:dyDescent="0.2">
      <c r="B19" s="627">
        <v>5</v>
      </c>
      <c r="C19" s="629" t="str">
        <f>IF('TABELA I'!B17="","",'TABELA I'!B17)</f>
        <v/>
      </c>
      <c r="D19" s="613"/>
      <c r="E19" s="629" t="str">
        <f>IF('TABELA I'!D17="","",'TABELA I'!D17)</f>
        <v/>
      </c>
      <c r="F19" s="617" t="s">
        <v>133</v>
      </c>
      <c r="G19" s="114" t="s">
        <v>131</v>
      </c>
      <c r="H19" s="115"/>
      <c r="I19" s="115"/>
      <c r="J19" s="115"/>
      <c r="K19" s="115"/>
      <c r="L19" s="115"/>
      <c r="M19" s="115"/>
      <c r="N19" s="115"/>
      <c r="O19" s="115"/>
      <c r="P19" s="116">
        <f>SUM(K19:M19)</f>
        <v>0</v>
      </c>
      <c r="Q19" s="116">
        <f>SUM(N19:O19)</f>
        <v>0</v>
      </c>
      <c r="R19" s="117" t="str">
        <f>IF((H19+I19)=0,"",((H19+I19)-(P19+Q19))/(H19+I19))</f>
        <v/>
      </c>
      <c r="S19" s="117" t="str">
        <f>IF(H19+I19=0,"",(P19+Q19)/(H19+I19))</f>
        <v/>
      </c>
      <c r="T19" s="125" t="str">
        <f>IF(F19="Nije ocijenjen","",IF(F19="Ocijenjen",IF(H19+I19=0,"",IF(D19="Tužilac",IF(S19&lt;0.11,40,IF(S19&lt;0.21,30,IF(S19&lt;0.31,20,IF(S19&lt;=0.5,10,IF(S19&lt;=1,0,))))),IF(S19&lt;0.11,20,IF(S19&lt;0.21,15,IF(S19&lt;0.31,10,IF(S19&lt;=0.5,5,IF(S19&lt;=1,0,)))))))))</f>
        <v/>
      </c>
      <c r="U19" s="645" t="str">
        <f>IF(F19="Nije ocijenjen","",IF(F19="Ocijenjen",IF(H20=0,T19,IF(H19+I19=0,T20,(T19+T20)/2))))</f>
        <v/>
      </c>
      <c r="V19" s="633"/>
      <c r="W19" s="633"/>
      <c r="X19" s="633"/>
      <c r="Y19" s="635" t="str">
        <f>IF(V19+W19=0,"",(V19+W19-X19)/(V19+W19))</f>
        <v/>
      </c>
      <c r="Z19" s="635" t="str">
        <f>IF(V19+W19=0,"",(X19)/(V19+W19))</f>
        <v/>
      </c>
      <c r="AA19" s="655" t="str">
        <f>IF(F19="Nije ocijenjen","",IF(F19="Ocijenjen",IF(V19+W19=0,"",IF(D19="Tužilac",IF(Z19&lt;0.11,40,IF(Z19&lt;0.21,30,IF(Z19&lt;0.31,20,IF(Z19&lt;=0.5,10,IF(Z19&lt;=1,0,))))),IF(Z19&lt;0.11,20,IF(Z19&lt;0.21,15,IF(Z19&lt;0.31,10,IF(Z19&lt;=0.5,5,IF(Z19&lt;=1,0,)))))))))</f>
        <v/>
      </c>
      <c r="AB19" s="651" t="str">
        <f t="shared" ref="AB19" si="3">IF(F19="Nije ocijenjen","",IF(F19="Ocijenjen",IF(AA19="",U19,IF(U19="",AA19,((U19+AA19)/2)))))</f>
        <v/>
      </c>
      <c r="AC19" s="661"/>
      <c r="AD19" s="677" t="str">
        <f>IF(F19="Nije ocijenjen","",IF(F19="Ocijenjen",AB19-AC19))</f>
        <v/>
      </c>
      <c r="AF19" s="101" t="s">
        <v>133</v>
      </c>
    </row>
    <row r="20" spans="2:32" ht="12.95" customHeight="1" thickBot="1" x14ac:dyDescent="0.25">
      <c r="B20" s="628"/>
      <c r="C20" s="630"/>
      <c r="D20" s="614"/>
      <c r="E20" s="630"/>
      <c r="F20" s="618"/>
      <c r="G20" s="119" t="s">
        <v>132</v>
      </c>
      <c r="H20" s="120"/>
      <c r="I20" s="121"/>
      <c r="J20" s="120"/>
      <c r="K20" s="120"/>
      <c r="L20" s="120"/>
      <c r="M20" s="121"/>
      <c r="N20" s="121"/>
      <c r="O20" s="121"/>
      <c r="P20" s="122">
        <f>SUM(K20:L20)</f>
        <v>0</v>
      </c>
      <c r="Q20" s="121"/>
      <c r="R20" s="123" t="str">
        <f>IF(H20=0,"",(H20-P20/2.5)/H20)</f>
        <v/>
      </c>
      <c r="S20" s="123" t="str">
        <f>IF(H20=0,"",(P20/2.5)/H20)</f>
        <v/>
      </c>
      <c r="T20" s="126" t="str">
        <f>IF(F19="Nije ocijenjen","",IF(F19="Ocijenjen",IF(H20=0,"",IF(D19="Tužilac",IF(S20&lt;0.26,40,IF(S20&lt;0.41,30,IF(S20&lt;0.51,20,IF(S20&lt;=0.6,10,IF(S20&lt;=1,0,))))),IF(S20&lt;0.26,20,IF(S20&lt;0.41,15,IF(S20&lt;0.51,10,IF(S20&lt;=0.6,5,IF(S20&lt;=1,0,)))))))))</f>
        <v/>
      </c>
      <c r="U20" s="646" t="e">
        <f t="shared" si="0"/>
        <v>#VALUE!</v>
      </c>
      <c r="V20" s="634"/>
      <c r="W20" s="634"/>
      <c r="X20" s="634"/>
      <c r="Y20" s="636"/>
      <c r="Z20" s="636"/>
      <c r="AA20" s="656"/>
      <c r="AB20" s="652"/>
      <c r="AC20" s="662"/>
      <c r="AD20" s="678"/>
    </row>
    <row r="21" spans="2:32" ht="12.95" customHeight="1" x14ac:dyDescent="0.2">
      <c r="B21" s="627">
        <v>6</v>
      </c>
      <c r="C21" s="629" t="str">
        <f>IF('TABELA I'!B18="","",'TABELA I'!B18)</f>
        <v/>
      </c>
      <c r="D21" s="613"/>
      <c r="E21" s="629" t="str">
        <f>IF('TABELA I'!D18="","",'TABELA I'!D18)</f>
        <v/>
      </c>
      <c r="F21" s="617" t="s">
        <v>133</v>
      </c>
      <c r="G21" s="114" t="s">
        <v>131</v>
      </c>
      <c r="H21" s="115"/>
      <c r="I21" s="115"/>
      <c r="J21" s="115"/>
      <c r="K21" s="115"/>
      <c r="L21" s="115"/>
      <c r="M21" s="115"/>
      <c r="N21" s="115"/>
      <c r="O21" s="115"/>
      <c r="P21" s="116">
        <f>SUM(K21:M21)</f>
        <v>0</v>
      </c>
      <c r="Q21" s="116">
        <f>SUM(N21:O21)</f>
        <v>0</v>
      </c>
      <c r="R21" s="117" t="str">
        <f>IF((H21+I21)=0,"",((H21+I21)-(P21+Q21))/(H21+I21))</f>
        <v/>
      </c>
      <c r="S21" s="117" t="str">
        <f>IF(H21+I21=0,"",(P21+Q21)/(H21+I21))</f>
        <v/>
      </c>
      <c r="T21" s="125" t="str">
        <f>IF(F21="Nije ocijenjen","",IF(F21="Ocijenjen",IF(H21+I21=0,"",IF(D21="Tužilac",IF(S21&lt;0.11,40,IF(S21&lt;0.21,30,IF(S21&lt;0.31,20,IF(S21&lt;=0.5,10,IF(S21&lt;=1,0,))))),IF(S21&lt;0.11,20,IF(S21&lt;0.21,15,IF(S21&lt;0.31,10,IF(S21&lt;=0.5,5,IF(S21&lt;=1,0,)))))))))</f>
        <v/>
      </c>
      <c r="U21" s="645" t="str">
        <f>IF(F21="Nije ocijenjen","",IF(F21="Ocijenjen",IF(H22=0,T21,IF(H21+I21=0,T22,(T21+T22)/2))))</f>
        <v/>
      </c>
      <c r="V21" s="633"/>
      <c r="W21" s="633"/>
      <c r="X21" s="633"/>
      <c r="Y21" s="635" t="str">
        <f>IF(V21+W21=0,"",(V21+W21-X21)/(V21+W21))</f>
        <v/>
      </c>
      <c r="Z21" s="635" t="str">
        <f>IF(V21+W21=0,"",(X21)/(V21+W21))</f>
        <v/>
      </c>
      <c r="AA21" s="655" t="str">
        <f>IF(F21="Nije ocijenjen","",IF(F21="Ocijenjen",IF(V21+W21=0,"",IF(D21="Tužilac",IF(Z21&lt;0.11,40,IF(Z21&lt;0.21,30,IF(Z21&lt;0.31,20,IF(Z21&lt;=0.5,10,IF(Z21&lt;=1,0,))))),IF(Z21&lt;0.11,20,IF(Z21&lt;0.21,15,IF(Z21&lt;0.31,10,IF(Z21&lt;=0.5,5,IF(Z21&lt;=1,0,)))))))))</f>
        <v/>
      </c>
      <c r="AB21" s="651" t="str">
        <f t="shared" ref="AB21" si="4">IF(F21="Nije ocijenjen","",IF(F21="Ocijenjen",IF(AA21="",U21,IF(U21="",AA21,((U21+AA21)/2)))))</f>
        <v/>
      </c>
      <c r="AC21" s="661"/>
      <c r="AD21" s="677" t="str">
        <f>IF(F21="Nije ocijenjen","",IF(F21="Ocijenjen",AB21-AC21))</f>
        <v/>
      </c>
    </row>
    <row r="22" spans="2:32" ht="12.95" customHeight="1" thickBot="1" x14ac:dyDescent="0.25">
      <c r="B22" s="628"/>
      <c r="C22" s="630"/>
      <c r="D22" s="614"/>
      <c r="E22" s="630"/>
      <c r="F22" s="618"/>
      <c r="G22" s="119" t="s">
        <v>132</v>
      </c>
      <c r="H22" s="120"/>
      <c r="I22" s="121"/>
      <c r="J22" s="120"/>
      <c r="K22" s="120"/>
      <c r="L22" s="120"/>
      <c r="M22" s="121"/>
      <c r="N22" s="121"/>
      <c r="O22" s="121"/>
      <c r="P22" s="122">
        <f>SUM(K22:L22)</f>
        <v>0</v>
      </c>
      <c r="Q22" s="121"/>
      <c r="R22" s="123" t="str">
        <f>IF(H22=0,"",(H22-P22/2.5)/H22)</f>
        <v/>
      </c>
      <c r="S22" s="123" t="str">
        <f>IF(H22=0,"",(P22/2.5)/H22)</f>
        <v/>
      </c>
      <c r="T22" s="126" t="str">
        <f>IF(F21="Nije ocijenjen","",IF(F21="Ocijenjen",IF(H22=0,"",IF(D21="Tužilac",IF(S22&lt;0.26,40,IF(S22&lt;0.41,30,IF(S22&lt;0.51,20,IF(S22&lt;=0.6,10,IF(S22&lt;=1,0,))))),IF(S22&lt;0.26,20,IF(S22&lt;0.41,15,IF(S22&lt;0.51,10,IF(S22&lt;=0.6,5,IF(S22&lt;=1,0,)))))))))</f>
        <v/>
      </c>
      <c r="U22" s="646" t="e">
        <f t="shared" si="0"/>
        <v>#VALUE!</v>
      </c>
      <c r="V22" s="634"/>
      <c r="W22" s="634"/>
      <c r="X22" s="634"/>
      <c r="Y22" s="636"/>
      <c r="Z22" s="636"/>
      <c r="AA22" s="656"/>
      <c r="AB22" s="652"/>
      <c r="AC22" s="662"/>
      <c r="AD22" s="678"/>
      <c r="AF22" s="101" t="s">
        <v>133</v>
      </c>
    </row>
    <row r="23" spans="2:32" ht="12.95" customHeight="1" x14ac:dyDescent="0.2">
      <c r="B23" s="627">
        <v>7</v>
      </c>
      <c r="C23" s="629" t="str">
        <f>IF('TABELA I'!B19="","",'TABELA I'!B19)</f>
        <v/>
      </c>
      <c r="D23" s="613"/>
      <c r="E23" s="629" t="str">
        <f>IF('TABELA I'!D19="","",'TABELA I'!D19)</f>
        <v/>
      </c>
      <c r="F23" s="617" t="s">
        <v>133</v>
      </c>
      <c r="G23" s="114" t="s">
        <v>131</v>
      </c>
      <c r="H23" s="115"/>
      <c r="I23" s="115"/>
      <c r="J23" s="115"/>
      <c r="K23" s="115"/>
      <c r="L23" s="115"/>
      <c r="M23" s="115"/>
      <c r="N23" s="115"/>
      <c r="O23" s="115"/>
      <c r="P23" s="116">
        <f>SUM(K23:M23)</f>
        <v>0</v>
      </c>
      <c r="Q23" s="116">
        <f>SUM(N23:O23)</f>
        <v>0</v>
      </c>
      <c r="R23" s="117" t="str">
        <f>IF((H23+I23)=0,"",((H23+I23)-(P23+Q23))/(H23+I23))</f>
        <v/>
      </c>
      <c r="S23" s="117" t="str">
        <f>IF(H23+I23=0,"",(P23+Q23)/(H23+I23))</f>
        <v/>
      </c>
      <c r="T23" s="125" t="str">
        <f>IF(F23="Nije ocijenjen","",IF(F23="Ocijenjen",IF(H23+I23=0,"",IF(D23="Tužilac",IF(S23&lt;0.11,40,IF(S23&lt;0.21,30,IF(S23&lt;0.31,20,IF(S23&lt;=0.5,10,IF(S23&lt;=1,0,))))),IF(S23&lt;0.11,20,IF(S23&lt;0.21,15,IF(S23&lt;0.31,10,IF(S23&lt;=0.5,5,IF(S23&lt;=1,0,)))))))))</f>
        <v/>
      </c>
      <c r="U23" s="645" t="str">
        <f>IF(F23="Nije ocijenjen","",IF(F23="Ocijenjen",IF(H24=0,T23,IF(H23+I23=0,T24,(T23+T24)/2))))</f>
        <v/>
      </c>
      <c r="V23" s="633"/>
      <c r="W23" s="633"/>
      <c r="X23" s="633"/>
      <c r="Y23" s="635" t="str">
        <f>IF(V23+W23=0,"",(V23+W23-X23)/(V23+W23))</f>
        <v/>
      </c>
      <c r="Z23" s="635" t="str">
        <f>IF(V23+W23=0,"",(X23)/(V23+W23))</f>
        <v/>
      </c>
      <c r="AA23" s="655" t="str">
        <f>IF(F23="Nije ocijenjen","",IF(F23="Ocijenjen",IF(V23+W23=0,"",IF(D23="Tužilac",IF(Z23&lt;0.11,40,IF(Z23&lt;0.21,30,IF(Z23&lt;0.31,20,IF(Z23&lt;=0.5,10,IF(Z23&lt;=1,0,))))),IF(Z23&lt;0.11,20,IF(Z23&lt;0.21,15,IF(Z23&lt;0.31,10,IF(Z23&lt;=0.5,5,IF(Z23&lt;=1,0,)))))))))</f>
        <v/>
      </c>
      <c r="AB23" s="651" t="str">
        <f t="shared" ref="AB23" si="5">IF(F23="Nije ocijenjen","",IF(F23="Ocijenjen",IF(AA23="",U23,IF(U23="",AA23,((U23+AA23)/2)))))</f>
        <v/>
      </c>
      <c r="AC23" s="661"/>
      <c r="AD23" s="677" t="str">
        <f>IF(F23="Nije ocijenjen","",IF(F23="Ocijenjen",AB23-AC23))</f>
        <v/>
      </c>
      <c r="AF23" s="101" t="s">
        <v>136</v>
      </c>
    </row>
    <row r="24" spans="2:32" ht="12.95" customHeight="1" thickBot="1" x14ac:dyDescent="0.25">
      <c r="B24" s="628"/>
      <c r="C24" s="630"/>
      <c r="D24" s="614"/>
      <c r="E24" s="630"/>
      <c r="F24" s="618"/>
      <c r="G24" s="119" t="s">
        <v>132</v>
      </c>
      <c r="H24" s="120"/>
      <c r="I24" s="121"/>
      <c r="J24" s="120"/>
      <c r="K24" s="120"/>
      <c r="L24" s="120"/>
      <c r="M24" s="121"/>
      <c r="N24" s="121"/>
      <c r="O24" s="121"/>
      <c r="P24" s="122">
        <f>SUM(K24:L24)</f>
        <v>0</v>
      </c>
      <c r="Q24" s="121"/>
      <c r="R24" s="123" t="str">
        <f>IF(H24=0,"",(H24-P24/2.5)/H24)</f>
        <v/>
      </c>
      <c r="S24" s="123" t="str">
        <f>IF(H24=0,"",(P24/2.5)/H24)</f>
        <v/>
      </c>
      <c r="T24" s="126" t="str">
        <f>IF(F23="Nije ocijenjen","",IF(F23="Ocijenjen",IF(H24=0,"",IF(D23="Tužilac",IF(S24&lt;0.26,40,IF(S24&lt;0.41,30,IF(S24&lt;0.51,20,IF(S24&lt;=0.6,10,IF(S24&lt;=1,0,))))),IF(S24&lt;0.26,20,IF(S24&lt;0.41,15,IF(S24&lt;0.51,10,IF(S24&lt;=0.6,5,IF(S24&lt;=1,0,)))))))))</f>
        <v/>
      </c>
      <c r="U24" s="646" t="e">
        <f t="shared" si="0"/>
        <v>#VALUE!</v>
      </c>
      <c r="V24" s="634"/>
      <c r="W24" s="634"/>
      <c r="X24" s="634"/>
      <c r="Y24" s="636"/>
      <c r="Z24" s="636"/>
      <c r="AA24" s="656"/>
      <c r="AB24" s="652"/>
      <c r="AC24" s="662"/>
      <c r="AD24" s="678"/>
    </row>
    <row r="25" spans="2:32" ht="12.95" customHeight="1" x14ac:dyDescent="0.2">
      <c r="B25" s="627">
        <v>8</v>
      </c>
      <c r="C25" s="629" t="str">
        <f>IF('TABELA I'!B20="","",'TABELA I'!B20)</f>
        <v/>
      </c>
      <c r="D25" s="613"/>
      <c r="E25" s="629" t="str">
        <f>IF('TABELA I'!D20="","",'TABELA I'!D20)</f>
        <v/>
      </c>
      <c r="F25" s="617" t="s">
        <v>133</v>
      </c>
      <c r="G25" s="114" t="s">
        <v>131</v>
      </c>
      <c r="H25" s="115"/>
      <c r="I25" s="115"/>
      <c r="J25" s="115"/>
      <c r="K25" s="115"/>
      <c r="L25" s="115"/>
      <c r="M25" s="115"/>
      <c r="N25" s="115"/>
      <c r="O25" s="115"/>
      <c r="P25" s="116">
        <f>SUM(K25:M25)</f>
        <v>0</v>
      </c>
      <c r="Q25" s="116">
        <f>SUM(N25:O25)</f>
        <v>0</v>
      </c>
      <c r="R25" s="117" t="str">
        <f>IF((H25+I25)=0,"",((H25+I25)-(P25+Q25))/(H25+I25))</f>
        <v/>
      </c>
      <c r="S25" s="117" t="str">
        <f>IF(H25+I25=0,"",(P25+Q25)/(H25+I25))</f>
        <v/>
      </c>
      <c r="T25" s="125" t="str">
        <f>IF(F25="Nije ocijenjen","",IF(F25="Ocijenjen",IF(H25+I25=0,"",IF(D25="Tužilac",IF(S25&lt;0.11,40,IF(S25&lt;0.21,30,IF(S25&lt;0.31,20,IF(S25&lt;=0.5,10,IF(S25&lt;=1,0,))))),IF(S25&lt;0.11,20,IF(S25&lt;0.21,15,IF(S25&lt;0.31,10,IF(S25&lt;=0.5,5,IF(S25&lt;=1,0,)))))))))</f>
        <v/>
      </c>
      <c r="U25" s="645" t="str">
        <f>IF(F25="Nije ocijenjen","",IF(F25="Ocijenjen",IF(H26=0,T25,IF(H25+I25=0,T26,(T25+T26)/2))))</f>
        <v/>
      </c>
      <c r="V25" s="633"/>
      <c r="W25" s="633"/>
      <c r="X25" s="633"/>
      <c r="Y25" s="635" t="str">
        <f>IF(V25+W25=0,"",(V25+W25-X25)/(V25+W25))</f>
        <v/>
      </c>
      <c r="Z25" s="635" t="str">
        <f>IF(V25+W25=0,"",(X25)/(V25+W25))</f>
        <v/>
      </c>
      <c r="AA25" s="655" t="str">
        <f>IF(F25="Nije ocijenjen","",IF(F25="Ocijenjen",IF(V25+W25=0,"",IF(D25="Tužilac",IF(Z25&lt;0.11,40,IF(Z25&lt;0.21,30,IF(Z25&lt;0.31,20,IF(Z25&lt;=0.5,10,IF(Z25&lt;=1,0,))))),IF(Z25&lt;0.11,20,IF(Z25&lt;0.21,15,IF(Z25&lt;0.31,10,IF(Z25&lt;=0.5,5,IF(Z25&lt;=1,0,)))))))))</f>
        <v/>
      </c>
      <c r="AB25" s="651" t="str">
        <f t="shared" ref="AB25" si="6">IF(F25="Nije ocijenjen","",IF(F25="Ocijenjen",IF(AA25="",U25,IF(U25="",AA25,((U25+AA25)/2)))))</f>
        <v/>
      </c>
      <c r="AC25" s="661"/>
      <c r="AD25" s="677" t="str">
        <f>IF(F25="Nije ocijenjen","",IF(F25="Ocijenjen",AB25-AC25))</f>
        <v/>
      </c>
    </row>
    <row r="26" spans="2:32" ht="12.95" customHeight="1" thickBot="1" x14ac:dyDescent="0.25">
      <c r="B26" s="628"/>
      <c r="C26" s="630"/>
      <c r="D26" s="614"/>
      <c r="E26" s="630"/>
      <c r="F26" s="618"/>
      <c r="G26" s="119" t="s">
        <v>132</v>
      </c>
      <c r="H26" s="120"/>
      <c r="I26" s="121"/>
      <c r="J26" s="120"/>
      <c r="K26" s="120"/>
      <c r="L26" s="120"/>
      <c r="M26" s="121"/>
      <c r="N26" s="121"/>
      <c r="O26" s="121"/>
      <c r="P26" s="122">
        <f>SUM(K26:L26)</f>
        <v>0</v>
      </c>
      <c r="Q26" s="121"/>
      <c r="R26" s="123" t="str">
        <f>IF(H26=0,"",(H26-P26/2.5)/H26)</f>
        <v/>
      </c>
      <c r="S26" s="123" t="str">
        <f>IF(H26=0,"",(P26/2.5)/H26)</f>
        <v/>
      </c>
      <c r="T26" s="126" t="str">
        <f>IF(F25="Nije ocijenjen","",IF(F25="Ocijenjen",IF(H26=0,"",IF(D25="Tužilac",IF(S26&lt;0.26,40,IF(S26&lt;0.41,30,IF(S26&lt;0.51,20,IF(S26&lt;=0.6,10,IF(S26&lt;=1,0,))))),IF(S26&lt;0.26,20,IF(S26&lt;0.41,15,IF(S26&lt;0.51,10,IF(S26&lt;=0.6,5,IF(S26&lt;=1,0,)))))))))</f>
        <v/>
      </c>
      <c r="U26" s="646" t="e">
        <f t="shared" si="0"/>
        <v>#VALUE!</v>
      </c>
      <c r="V26" s="634"/>
      <c r="W26" s="634"/>
      <c r="X26" s="634"/>
      <c r="Y26" s="636"/>
      <c r="Z26" s="636"/>
      <c r="AA26" s="656"/>
      <c r="AB26" s="652"/>
      <c r="AC26" s="662"/>
      <c r="AD26" s="678"/>
      <c r="AF26" s="101" t="s">
        <v>133</v>
      </c>
    </row>
    <row r="27" spans="2:32" ht="12.95" customHeight="1" x14ac:dyDescent="0.2">
      <c r="B27" s="627">
        <v>9</v>
      </c>
      <c r="C27" s="629" t="str">
        <f>IF('TABELA I'!B21="","",'TABELA I'!B21)</f>
        <v/>
      </c>
      <c r="D27" s="613"/>
      <c r="E27" s="629" t="str">
        <f>IF('TABELA I'!D21="","",'TABELA I'!D21)</f>
        <v/>
      </c>
      <c r="F27" s="617" t="s">
        <v>133</v>
      </c>
      <c r="G27" s="114" t="s">
        <v>131</v>
      </c>
      <c r="H27" s="115"/>
      <c r="I27" s="115"/>
      <c r="J27" s="115"/>
      <c r="K27" s="115"/>
      <c r="L27" s="115"/>
      <c r="M27" s="115"/>
      <c r="N27" s="115"/>
      <c r="O27" s="115"/>
      <c r="P27" s="116">
        <f>SUM(K27:M27)</f>
        <v>0</v>
      </c>
      <c r="Q27" s="116">
        <f>SUM(N27:O27)</f>
        <v>0</v>
      </c>
      <c r="R27" s="117" t="str">
        <f>IF((H27+I27)=0,"",((H27+I27)-(P27+Q27))/(H27+I27))</f>
        <v/>
      </c>
      <c r="S27" s="117" t="str">
        <f>IF(H27+I27=0,"",(P27+Q27)/(H27+I27))</f>
        <v/>
      </c>
      <c r="T27" s="125" t="str">
        <f>IF(F27="Nije ocijenjen","",IF(F27="Ocijenjen",IF(H27+I27=0,"",IF(D27="Tužilac",IF(S27&lt;0.11,40,IF(S27&lt;0.21,30,IF(S27&lt;0.31,20,IF(S27&lt;=0.5,10,IF(S27&lt;=1,0,))))),IF(S27&lt;0.11,20,IF(S27&lt;0.21,15,IF(S27&lt;0.31,10,IF(S27&lt;=0.5,5,IF(S27&lt;=1,0,)))))))))</f>
        <v/>
      </c>
      <c r="U27" s="645" t="str">
        <f>IF(F27="Nije ocijenjen","",IF(F27="Ocijenjen",IF(H28=0,T27,IF(H27+I27=0,T28,(T27+T28)/2))))</f>
        <v/>
      </c>
      <c r="V27" s="633"/>
      <c r="W27" s="633"/>
      <c r="X27" s="633"/>
      <c r="Y27" s="635" t="str">
        <f>IF(V27+W27=0,"",(V27+W27-X27)/(V27+W27))</f>
        <v/>
      </c>
      <c r="Z27" s="635" t="str">
        <f>IF(V27+W27=0,"",(X27)/(V27+W27))</f>
        <v/>
      </c>
      <c r="AA27" s="655" t="str">
        <f>IF(F27="Nije ocijenjen","",IF(F27="Ocijenjen",IF(V27+W27=0,"",IF(D27="Tužilac",IF(Z27&lt;0.11,40,IF(Z27&lt;0.21,30,IF(Z27&lt;0.31,20,IF(Z27&lt;=0.5,10,IF(Z27&lt;=1,0,))))),IF(Z27&lt;0.11,20,IF(Z27&lt;0.21,15,IF(Z27&lt;0.31,10,IF(Z27&lt;=0.5,5,IF(Z27&lt;=1,0,)))))))))</f>
        <v/>
      </c>
      <c r="AB27" s="651" t="str">
        <f t="shared" ref="AB27" si="7">IF(F27="Nije ocijenjen","",IF(F27="Ocijenjen",IF(AA27="",U27,IF(U27="",AA27,((U27+AA27)/2)))))</f>
        <v/>
      </c>
      <c r="AC27" s="661"/>
      <c r="AD27" s="677" t="str">
        <f>IF(F27="Nije ocijenjen","",IF(F27="Ocijenjen",AB27-AC27))</f>
        <v/>
      </c>
      <c r="AF27" s="101" t="s">
        <v>137</v>
      </c>
    </row>
    <row r="28" spans="2:32" ht="12.95" customHeight="1" thickBot="1" x14ac:dyDescent="0.25">
      <c r="B28" s="628"/>
      <c r="C28" s="630"/>
      <c r="D28" s="614"/>
      <c r="E28" s="630"/>
      <c r="F28" s="618"/>
      <c r="G28" s="119" t="s">
        <v>132</v>
      </c>
      <c r="H28" s="120"/>
      <c r="I28" s="121"/>
      <c r="J28" s="120"/>
      <c r="K28" s="120"/>
      <c r="L28" s="120"/>
      <c r="M28" s="121"/>
      <c r="N28" s="121"/>
      <c r="O28" s="121"/>
      <c r="P28" s="122">
        <f>SUM(K28:L28)</f>
        <v>0</v>
      </c>
      <c r="Q28" s="121"/>
      <c r="R28" s="123" t="str">
        <f>IF(H28=0,"",(H28-P28/2.5)/H28)</f>
        <v/>
      </c>
      <c r="S28" s="123" t="str">
        <f>IF(H28=0,"",(P28/2.5)/H28)</f>
        <v/>
      </c>
      <c r="T28" s="126" t="str">
        <f>IF(F27="Nije ocijenjen","",IF(F27="Ocijenjen",IF(H28=0,"",IF(D27="Tužilac",IF(S28&lt;0.26,40,IF(S28&lt;0.41,30,IF(S28&lt;0.51,20,IF(S28&lt;=0.6,10,IF(S28&lt;=1,0,))))),IF(S28&lt;0.26,20,IF(S28&lt;0.41,15,IF(S28&lt;0.51,10,IF(S28&lt;=0.6,5,IF(S28&lt;=1,0,)))))))))</f>
        <v/>
      </c>
      <c r="U28" s="646" t="e">
        <f t="shared" si="0"/>
        <v>#VALUE!</v>
      </c>
      <c r="V28" s="634"/>
      <c r="W28" s="634"/>
      <c r="X28" s="634"/>
      <c r="Y28" s="636"/>
      <c r="Z28" s="636"/>
      <c r="AA28" s="656"/>
      <c r="AB28" s="652"/>
      <c r="AC28" s="662"/>
      <c r="AD28" s="678"/>
    </row>
    <row r="29" spans="2:32" ht="12.95" customHeight="1" x14ac:dyDescent="0.2">
      <c r="B29" s="627">
        <v>10</v>
      </c>
      <c r="C29" s="629" t="str">
        <f>IF('TABELA I'!B22="","",'TABELA I'!B22)</f>
        <v/>
      </c>
      <c r="D29" s="613"/>
      <c r="E29" s="629" t="str">
        <f>IF('TABELA I'!D22="","",'TABELA I'!D22)</f>
        <v/>
      </c>
      <c r="F29" s="617" t="s">
        <v>133</v>
      </c>
      <c r="G29" s="114" t="s">
        <v>131</v>
      </c>
      <c r="H29" s="115"/>
      <c r="I29" s="115"/>
      <c r="J29" s="115"/>
      <c r="K29" s="115"/>
      <c r="L29" s="115"/>
      <c r="M29" s="115"/>
      <c r="N29" s="115"/>
      <c r="O29" s="115"/>
      <c r="P29" s="116">
        <f>SUM(K29:M29)</f>
        <v>0</v>
      </c>
      <c r="Q29" s="116">
        <f>SUM(N29:O29)</f>
        <v>0</v>
      </c>
      <c r="R29" s="117" t="str">
        <f>IF((H29+I29)=0,"",((H29+I29)-(P29+Q29))/(H29+I29))</f>
        <v/>
      </c>
      <c r="S29" s="117" t="str">
        <f>IF(H29+I29=0,"",(P29+Q29)/(H29+I29))</f>
        <v/>
      </c>
      <c r="T29" s="125" t="str">
        <f>IF(F29="Nije ocijenjen","",IF(F29="Ocijenjen",IF(H29+I29=0,"",IF(D29="Tužilac",IF(S29&lt;0.11,40,IF(S29&lt;0.21,30,IF(S29&lt;0.31,20,IF(S29&lt;=0.5,10,IF(S29&lt;=1,0,))))),IF(S29&lt;0.11,20,IF(S29&lt;0.21,15,IF(S29&lt;0.31,10,IF(S29&lt;=0.5,5,IF(S29&lt;=1,0,)))))))))</f>
        <v/>
      </c>
      <c r="U29" s="645" t="str">
        <f>IF(F29="Nije ocijenjen","",IF(F29="Ocijenjen",IF(H30=0,T29,IF(H29+I29=0,T30,(T29+T30)/2))))</f>
        <v/>
      </c>
      <c r="V29" s="633"/>
      <c r="W29" s="633"/>
      <c r="X29" s="633"/>
      <c r="Y29" s="635" t="str">
        <f>IF(V29+W29=0,"",(V29+W29-X29)/(V29+W29))</f>
        <v/>
      </c>
      <c r="Z29" s="635" t="str">
        <f>IF(V29+W29=0,"",(X29)/(V29+W29))</f>
        <v/>
      </c>
      <c r="AA29" s="655" t="str">
        <f>IF(F29="Nije ocijenjen","",IF(F29="Ocijenjen",IF(V29+W29=0,"",IF(D29="Tužilac",IF(Z29&lt;0.11,40,IF(Z29&lt;0.21,30,IF(Z29&lt;0.31,20,IF(Z29&lt;=0.5,10,IF(Z29&lt;=1,0,))))),IF(Z29&lt;0.11,20,IF(Z29&lt;0.21,15,IF(Z29&lt;0.31,10,IF(Z29&lt;=0.5,5,IF(Z29&lt;=1,0,)))))))))</f>
        <v/>
      </c>
      <c r="AB29" s="651" t="str">
        <f t="shared" ref="AB29" si="8">IF(F29="Nije ocijenjen","",IF(F29="Ocijenjen",IF(AA29="",U29,IF(U29="",AA29,((U29+AA29)/2)))))</f>
        <v/>
      </c>
      <c r="AC29" s="661"/>
      <c r="AD29" s="677" t="str">
        <f>IF(F29="Nije ocijenjen","",IF(F29="Ocijenjen",AB29-AC29))</f>
        <v/>
      </c>
    </row>
    <row r="30" spans="2:32" ht="12.95" customHeight="1" thickBot="1" x14ac:dyDescent="0.25">
      <c r="B30" s="628"/>
      <c r="C30" s="630"/>
      <c r="D30" s="614"/>
      <c r="E30" s="630"/>
      <c r="F30" s="618"/>
      <c r="G30" s="119" t="s">
        <v>132</v>
      </c>
      <c r="H30" s="120"/>
      <c r="I30" s="121"/>
      <c r="J30" s="120"/>
      <c r="K30" s="120"/>
      <c r="L30" s="120"/>
      <c r="M30" s="121"/>
      <c r="N30" s="121"/>
      <c r="O30" s="121"/>
      <c r="P30" s="122">
        <f>SUM(K30:L30)</f>
        <v>0</v>
      </c>
      <c r="Q30" s="121"/>
      <c r="R30" s="123" t="str">
        <f>IF(H30=0,"",(H30-P30/2.5)/H30)</f>
        <v/>
      </c>
      <c r="S30" s="123" t="str">
        <f>IF(H30=0,"",(P30/2.5)/H30)</f>
        <v/>
      </c>
      <c r="T30" s="126" t="str">
        <f>IF(F29="Nije ocijenjen","",IF(F29="Ocijenjen",IF(H30=0,"",IF(D29="Tužilac",IF(S30&lt;0.26,40,IF(S30&lt;0.41,30,IF(S30&lt;0.51,20,IF(S30&lt;=0.6,10,IF(S30&lt;=1,0,))))),IF(S30&lt;0.26,20,IF(S30&lt;0.41,15,IF(S30&lt;0.51,10,IF(S30&lt;=0.6,5,IF(S30&lt;=1,0,)))))))))</f>
        <v/>
      </c>
      <c r="U30" s="646" t="e">
        <f>+(#REF!+#REF!)/2</f>
        <v>#REF!</v>
      </c>
      <c r="V30" s="634"/>
      <c r="W30" s="634"/>
      <c r="X30" s="634"/>
      <c r="Y30" s="636"/>
      <c r="Z30" s="636"/>
      <c r="AA30" s="656"/>
      <c r="AB30" s="652"/>
      <c r="AC30" s="662"/>
      <c r="AD30" s="678"/>
    </row>
    <row r="31" spans="2:32" ht="12.95" customHeight="1" x14ac:dyDescent="0.2">
      <c r="B31" s="627">
        <v>11</v>
      </c>
      <c r="C31" s="629" t="str">
        <f>IF('TABELA I'!B23="","",'TABELA I'!B23)</f>
        <v/>
      </c>
      <c r="D31" s="613"/>
      <c r="E31" s="629" t="str">
        <f>IF('TABELA I'!D23="","",'TABELA I'!D23)</f>
        <v/>
      </c>
      <c r="F31" s="617" t="s">
        <v>133</v>
      </c>
      <c r="G31" s="114" t="s">
        <v>131</v>
      </c>
      <c r="H31" s="115"/>
      <c r="I31" s="115"/>
      <c r="J31" s="115"/>
      <c r="K31" s="115"/>
      <c r="L31" s="115"/>
      <c r="M31" s="115"/>
      <c r="N31" s="115"/>
      <c r="O31" s="115"/>
      <c r="P31" s="116">
        <f>SUM(K31:M31)</f>
        <v>0</v>
      </c>
      <c r="Q31" s="116">
        <f>SUM(N31:O31)</f>
        <v>0</v>
      </c>
      <c r="R31" s="117" t="str">
        <f>IF((H31+I31)=0,"",((H31+I31)-(P31+Q31))/(H31+I31))</f>
        <v/>
      </c>
      <c r="S31" s="117" t="str">
        <f>IF(H31+I31=0,"",(P31+Q31)/(H31+I31))</f>
        <v/>
      </c>
      <c r="T31" s="125" t="str">
        <f>IF(F31="Nije ocijenjen","",IF(F31="Ocijenjen",IF(H31+I31=0,"",IF(D31="Tužilac",IF(S31&lt;0.11,40,IF(S31&lt;0.21,30,IF(S31&lt;0.31,20,IF(S31&lt;=0.5,10,IF(S31&lt;=1,0,))))),IF(S31&lt;0.11,20,IF(S31&lt;0.21,15,IF(S31&lt;0.31,10,IF(S31&lt;=0.5,5,IF(S31&lt;=1,0,)))))))))</f>
        <v/>
      </c>
      <c r="U31" s="645" t="str">
        <f>IF(F31="Nije ocijenjen","",IF(F31="Ocijenjen",IF(H32=0,T31,IF(H31+I31=0,T32,(T31+T32)/2))))</f>
        <v/>
      </c>
      <c r="V31" s="633"/>
      <c r="W31" s="633"/>
      <c r="X31" s="633"/>
      <c r="Y31" s="635" t="str">
        <f>IF(V31+W31=0,"",(V31+W31-X31)/(V31+W31))</f>
        <v/>
      </c>
      <c r="Z31" s="635" t="str">
        <f>IF(V31+W31=0,"",(X31)/(V31+W31))</f>
        <v/>
      </c>
      <c r="AA31" s="655" t="str">
        <f>IF(F31="Nije ocijenjen","",IF(F31="Ocijenjen",IF(V31+W31=0,"",IF(D31="Tužilac",IF(Z31&lt;0.11,40,IF(Z31&lt;0.21,30,IF(Z31&lt;0.31,20,IF(Z31&lt;=0.5,10,IF(Z31&lt;=1,0,))))),IF(Z31&lt;0.11,20,IF(Z31&lt;0.21,15,IF(Z31&lt;0.31,10,IF(Z31&lt;=0.5,5,IF(Z31&lt;=1,0,)))))))))</f>
        <v/>
      </c>
      <c r="AB31" s="651" t="str">
        <f t="shared" ref="AB31" si="9">IF(F31="Nije ocijenjen","",IF(F31="Ocijenjen",IF(AA31="",U31,IF(U31="",AA31,((U31+AA31)/2)))))</f>
        <v/>
      </c>
      <c r="AC31" s="661"/>
      <c r="AD31" s="677" t="str">
        <f>IF(F31="Nije ocijenjen","",IF(F31="Ocijenjen",AB31-AC31))</f>
        <v/>
      </c>
    </row>
    <row r="32" spans="2:32" ht="12.95" customHeight="1" thickBot="1" x14ac:dyDescent="0.25">
      <c r="B32" s="628"/>
      <c r="C32" s="630"/>
      <c r="D32" s="614"/>
      <c r="E32" s="630"/>
      <c r="F32" s="618"/>
      <c r="G32" s="119" t="s">
        <v>132</v>
      </c>
      <c r="H32" s="120"/>
      <c r="I32" s="121"/>
      <c r="J32" s="120"/>
      <c r="K32" s="120"/>
      <c r="L32" s="120"/>
      <c r="M32" s="121"/>
      <c r="N32" s="121"/>
      <c r="O32" s="121"/>
      <c r="P32" s="122">
        <f>SUM(K32:L32)</f>
        <v>0</v>
      </c>
      <c r="Q32" s="121"/>
      <c r="R32" s="123" t="str">
        <f>IF(H32=0,"",(H32-P32/2.5)/H32)</f>
        <v/>
      </c>
      <c r="S32" s="123" t="str">
        <f>IF(H32=0,"",(P32/2.5)/H32)</f>
        <v/>
      </c>
      <c r="T32" s="126" t="str">
        <f>IF(F31="Nije ocijenjen","",IF(F31="Ocijenjen",IF(H32=0,"",IF(D31="Tužilac",IF(S32&lt;0.26,40,IF(S32&lt;0.41,30,IF(S32&lt;0.51,20,IF(S32&lt;=0.6,10,IF(S32&lt;=1,0,))))),IF(S32&lt;0.26,20,IF(S32&lt;0.41,15,IF(S32&lt;0.51,10,IF(S32&lt;=0.6,5,IF(S32&lt;=1,0,)))))))))</f>
        <v/>
      </c>
      <c r="U32" s="646" t="e">
        <f t="shared" si="0"/>
        <v>#VALUE!</v>
      </c>
      <c r="V32" s="634"/>
      <c r="W32" s="634"/>
      <c r="X32" s="634"/>
      <c r="Y32" s="636"/>
      <c r="Z32" s="636"/>
      <c r="AA32" s="656"/>
      <c r="AB32" s="652"/>
      <c r="AC32" s="662"/>
      <c r="AD32" s="678"/>
    </row>
    <row r="33" spans="2:30" ht="12.95" customHeight="1" x14ac:dyDescent="0.2">
      <c r="B33" s="627">
        <v>12</v>
      </c>
      <c r="C33" s="629" t="str">
        <f>IF('TABELA I'!B24="","",'TABELA I'!B24)</f>
        <v/>
      </c>
      <c r="D33" s="613"/>
      <c r="E33" s="629" t="str">
        <f>IF('TABELA I'!D24="","",'TABELA I'!D24)</f>
        <v/>
      </c>
      <c r="F33" s="617" t="s">
        <v>133</v>
      </c>
      <c r="G33" s="114" t="s">
        <v>131</v>
      </c>
      <c r="H33" s="115"/>
      <c r="I33" s="115"/>
      <c r="J33" s="115"/>
      <c r="K33" s="115"/>
      <c r="L33" s="115"/>
      <c r="M33" s="115"/>
      <c r="N33" s="115"/>
      <c r="O33" s="115"/>
      <c r="P33" s="116">
        <f>SUM(K33:M33)</f>
        <v>0</v>
      </c>
      <c r="Q33" s="116">
        <f>SUM(N33:O33)</f>
        <v>0</v>
      </c>
      <c r="R33" s="117" t="str">
        <f>IF((H33+I33)=0,"",((H33+I33)-(P33+Q33))/(H33+I33))</f>
        <v/>
      </c>
      <c r="S33" s="117" t="str">
        <f>IF(H33+I33=0,"",(P33+Q33)/(H33+I33))</f>
        <v/>
      </c>
      <c r="T33" s="125" t="str">
        <f>IF(F33="Nije ocijenjen","",IF(F33="Ocijenjen",IF(H33+I33=0,"",IF(D33="Tužilac",IF(S33&lt;0.11,40,IF(S33&lt;0.21,30,IF(S33&lt;0.31,20,IF(S33&lt;=0.5,10,IF(S33&lt;=1,0,))))),IF(S33&lt;0.11,20,IF(S33&lt;0.21,15,IF(S33&lt;0.31,10,IF(S33&lt;=0.5,5,IF(S33&lt;=1,0,)))))))))</f>
        <v/>
      </c>
      <c r="U33" s="645" t="str">
        <f>IF(F33="Nije ocijenjen","",IF(F33="Ocijenjen",IF(H34=0,T33,IF(H33+I33=0,T34,(T33+T34)/2))))</f>
        <v/>
      </c>
      <c r="V33" s="633"/>
      <c r="W33" s="633"/>
      <c r="X33" s="633"/>
      <c r="Y33" s="635" t="str">
        <f>IF(V33+W33=0,"",(V33+W33-X33)/(V33+W33))</f>
        <v/>
      </c>
      <c r="Z33" s="635" t="str">
        <f>IF(V33+W33=0,"",(X33)/(V33+W33))</f>
        <v/>
      </c>
      <c r="AA33" s="655" t="str">
        <f>IF(F33="Nije ocijenjen","",IF(F33="Ocijenjen",IF(V33+W33=0,"",IF(D33="Tužilac",IF(Z33&lt;0.11,40,IF(Z33&lt;0.21,30,IF(Z33&lt;0.31,20,IF(Z33&lt;=0.5,10,IF(Z33&lt;=1,0,))))),IF(Z33&lt;0.11,20,IF(Z33&lt;0.21,15,IF(Z33&lt;0.31,10,IF(Z33&lt;=0.5,5,IF(Z33&lt;=1,0,)))))))))</f>
        <v/>
      </c>
      <c r="AB33" s="651" t="str">
        <f t="shared" ref="AB33" si="10">IF(F33="Nije ocijenjen","",IF(F33="Ocijenjen",IF(AA33="",U33,IF(U33="",AA33,((U33+AA33)/2)))))</f>
        <v/>
      </c>
      <c r="AC33" s="661"/>
      <c r="AD33" s="677" t="str">
        <f>IF(F33="Nije ocijenjen","",IF(F33="Ocijenjen",AB33-AC33))</f>
        <v/>
      </c>
    </row>
    <row r="34" spans="2:30" ht="12.95" customHeight="1" thickBot="1" x14ac:dyDescent="0.25">
      <c r="B34" s="628"/>
      <c r="C34" s="630"/>
      <c r="D34" s="614"/>
      <c r="E34" s="630"/>
      <c r="F34" s="618"/>
      <c r="G34" s="119" t="s">
        <v>132</v>
      </c>
      <c r="H34" s="120"/>
      <c r="I34" s="121"/>
      <c r="J34" s="120"/>
      <c r="K34" s="120"/>
      <c r="L34" s="120"/>
      <c r="M34" s="121"/>
      <c r="N34" s="121"/>
      <c r="O34" s="121"/>
      <c r="P34" s="122">
        <f>SUM(K34:L34)</f>
        <v>0</v>
      </c>
      <c r="Q34" s="121"/>
      <c r="R34" s="123" t="str">
        <f>IF(H34=0,"",(H34-P34/2.5)/H34)</f>
        <v/>
      </c>
      <c r="S34" s="123" t="str">
        <f>IF(H34=0,"",(P34/2.5)/H34)</f>
        <v/>
      </c>
      <c r="T34" s="126" t="str">
        <f>IF(F33="Nije ocijenjen","",IF(F33="Ocijenjen",IF(H34=0,"",IF(D33="Tužilac",IF(S34&lt;0.26,40,IF(S34&lt;0.41,30,IF(S34&lt;0.51,20,IF(S34&lt;=0.6,10,IF(S34&lt;=1,0,))))),IF(S34&lt;0.26,20,IF(S34&lt;0.41,15,IF(S34&lt;0.51,10,IF(S34&lt;=0.6,5,IF(S34&lt;=1,0,)))))))))</f>
        <v/>
      </c>
      <c r="U34" s="646" t="e">
        <f>+(#REF!+#REF!)/2</f>
        <v>#REF!</v>
      </c>
      <c r="V34" s="634"/>
      <c r="W34" s="634"/>
      <c r="X34" s="634"/>
      <c r="Y34" s="636"/>
      <c r="Z34" s="636"/>
      <c r="AA34" s="656"/>
      <c r="AB34" s="652"/>
      <c r="AC34" s="662"/>
      <c r="AD34" s="678"/>
    </row>
    <row r="35" spans="2:30" ht="12.95" customHeight="1" x14ac:dyDescent="0.2">
      <c r="B35" s="627">
        <v>13</v>
      </c>
      <c r="C35" s="629" t="str">
        <f>IF('TABELA I'!B25="","",'TABELA I'!B25)</f>
        <v/>
      </c>
      <c r="D35" s="613"/>
      <c r="E35" s="629" t="str">
        <f>IF('TABELA I'!D25="","",'TABELA I'!D25)</f>
        <v/>
      </c>
      <c r="F35" s="617" t="s">
        <v>133</v>
      </c>
      <c r="G35" s="114" t="s">
        <v>131</v>
      </c>
      <c r="H35" s="115"/>
      <c r="I35" s="115"/>
      <c r="J35" s="115"/>
      <c r="K35" s="115"/>
      <c r="L35" s="115"/>
      <c r="M35" s="115"/>
      <c r="N35" s="115"/>
      <c r="O35" s="115"/>
      <c r="P35" s="116">
        <f>SUM(K35:M35)</f>
        <v>0</v>
      </c>
      <c r="Q35" s="116">
        <f>SUM(N35:O35)</f>
        <v>0</v>
      </c>
      <c r="R35" s="117" t="str">
        <f>IF((H35+I35)=0,"",((H35+I35)-(P35+Q35))/(H35+I35))</f>
        <v/>
      </c>
      <c r="S35" s="117" t="str">
        <f>IF(H35+I35=0,"",(P35+Q35)/(H35+I35))</f>
        <v/>
      </c>
      <c r="T35" s="125" t="str">
        <f>IF(F35="Nije ocijenjen","",IF(F35="Ocijenjen",IF(H35+I35=0,"",IF(D35="Tužilac",IF(S35&lt;0.11,40,IF(S35&lt;0.21,30,IF(S35&lt;0.31,20,IF(S35&lt;=0.5,10,IF(S35&lt;=1,0,))))),IF(S35&lt;0.11,20,IF(S35&lt;0.21,15,IF(S35&lt;0.31,10,IF(S35&lt;=0.5,5,IF(S35&lt;=1,0,)))))))))</f>
        <v/>
      </c>
      <c r="U35" s="645" t="str">
        <f>IF(F35="Nije ocijenjen","",IF(F35="Ocijenjen",IF(H36=0,T35,IF(H35+I35=0,T36,(T35+T36)/2))))</f>
        <v/>
      </c>
      <c r="V35" s="633"/>
      <c r="W35" s="633"/>
      <c r="X35" s="633"/>
      <c r="Y35" s="635" t="str">
        <f>IF(V35+W35=0,"",(V35+W35-X35)/(V35+W35))</f>
        <v/>
      </c>
      <c r="Z35" s="635" t="str">
        <f>IF(V35+W35=0,"",(X35)/(V35+W35))</f>
        <v/>
      </c>
      <c r="AA35" s="655" t="str">
        <f>IF(F35="Nije ocijenjen","",IF(F35="Ocijenjen",IF(V35+W35=0,"",IF(D35="Tužilac",IF(Z35&lt;0.11,40,IF(Z35&lt;0.21,30,IF(Z35&lt;0.31,20,IF(Z35&lt;=0.5,10,IF(Z35&lt;=1,0,))))),IF(Z35&lt;0.11,20,IF(Z35&lt;0.21,15,IF(Z35&lt;0.31,10,IF(Z35&lt;=0.5,5,IF(Z35&lt;=1,0,)))))))))</f>
        <v/>
      </c>
      <c r="AB35" s="651" t="str">
        <f t="shared" ref="AB35" si="11">IF(F35="Nije ocijenjen","",IF(F35="Ocijenjen",IF(AA35="",U35,IF(U35="",AA35,((U35+AA35)/2)))))</f>
        <v/>
      </c>
      <c r="AC35" s="661"/>
      <c r="AD35" s="677" t="str">
        <f>IF(F35="Nije ocijenjen","",IF(F35="Ocijenjen",AB35-AC35))</f>
        <v/>
      </c>
    </row>
    <row r="36" spans="2:30" ht="12.95" customHeight="1" thickBot="1" x14ac:dyDescent="0.25">
      <c r="B36" s="628"/>
      <c r="C36" s="630"/>
      <c r="D36" s="614"/>
      <c r="E36" s="630"/>
      <c r="F36" s="618"/>
      <c r="G36" s="119" t="s">
        <v>132</v>
      </c>
      <c r="H36" s="120"/>
      <c r="I36" s="121"/>
      <c r="J36" s="120"/>
      <c r="K36" s="120"/>
      <c r="L36" s="120"/>
      <c r="M36" s="121"/>
      <c r="N36" s="121"/>
      <c r="O36" s="121"/>
      <c r="P36" s="122">
        <f>SUM(K36:L36)</f>
        <v>0</v>
      </c>
      <c r="Q36" s="121"/>
      <c r="R36" s="123" t="str">
        <f>IF(H36=0,"",(H36-P36/2.5)/H36)</f>
        <v/>
      </c>
      <c r="S36" s="123" t="str">
        <f>IF(H36=0,"",(P36/2.5)/H36)</f>
        <v/>
      </c>
      <c r="T36" s="126" t="str">
        <f>IF(F35="Nije ocijenjen","",IF(F35="Ocijenjen",IF(H36=0,"",IF(D35="Tužilac",IF(S36&lt;0.26,40,IF(S36&lt;0.41,30,IF(S36&lt;0.51,20,IF(S36&lt;=0.6,10,IF(S36&lt;=1,0,))))),IF(S36&lt;0.26,20,IF(S36&lt;0.41,15,IF(S36&lt;0.51,10,IF(S36&lt;=0.6,5,IF(S36&lt;=1,0,)))))))))</f>
        <v/>
      </c>
      <c r="U36" s="646" t="e">
        <f t="shared" si="0"/>
        <v>#VALUE!</v>
      </c>
      <c r="V36" s="634"/>
      <c r="W36" s="634"/>
      <c r="X36" s="634"/>
      <c r="Y36" s="636"/>
      <c r="Z36" s="636"/>
      <c r="AA36" s="656"/>
      <c r="AB36" s="652"/>
      <c r="AC36" s="662"/>
      <c r="AD36" s="678"/>
    </row>
    <row r="37" spans="2:30" ht="12.95" customHeight="1" x14ac:dyDescent="0.2">
      <c r="B37" s="627">
        <v>14</v>
      </c>
      <c r="C37" s="629" t="str">
        <f>IF('TABELA I'!B26="","",'TABELA I'!B26)</f>
        <v/>
      </c>
      <c r="D37" s="613"/>
      <c r="E37" s="629" t="str">
        <f>IF('TABELA I'!D26="","",'TABELA I'!D26)</f>
        <v/>
      </c>
      <c r="F37" s="617" t="s">
        <v>133</v>
      </c>
      <c r="G37" s="114" t="s">
        <v>131</v>
      </c>
      <c r="H37" s="115"/>
      <c r="I37" s="115"/>
      <c r="J37" s="115"/>
      <c r="K37" s="115"/>
      <c r="L37" s="115"/>
      <c r="M37" s="115"/>
      <c r="N37" s="115"/>
      <c r="O37" s="115"/>
      <c r="P37" s="116">
        <f>SUM(K37:M37)</f>
        <v>0</v>
      </c>
      <c r="Q37" s="116">
        <f>SUM(N37:O37)</f>
        <v>0</v>
      </c>
      <c r="R37" s="117" t="str">
        <f>IF((H37+I37)=0,"",((H37+I37)-(P37+Q37))/(H37+I37))</f>
        <v/>
      </c>
      <c r="S37" s="117" t="str">
        <f>IF(H37+I37=0,"",(P37+Q37)/(H37+I37))</f>
        <v/>
      </c>
      <c r="T37" s="125" t="str">
        <f>IF(F37="Nije ocijenjen","",IF(F37="Ocijenjen",IF(H37+I37=0,"",IF(D37="Tužilac",IF(S37&lt;0.11,40,IF(S37&lt;0.21,30,IF(S37&lt;0.31,20,IF(S37&lt;=0.5,10,IF(S37&lt;=1,0,))))),IF(S37&lt;0.11,20,IF(S37&lt;0.21,15,IF(S37&lt;0.31,10,IF(S37&lt;=0.5,5,IF(S37&lt;=1,0,)))))))))</f>
        <v/>
      </c>
      <c r="U37" s="645" t="str">
        <f>IF(F37="Nije ocijenjen","",IF(F37="Ocijenjen",IF(H38=0,T37,IF(H37+I37=0,T38,(T37+T38)/2))))</f>
        <v/>
      </c>
      <c r="V37" s="633"/>
      <c r="W37" s="633"/>
      <c r="X37" s="633"/>
      <c r="Y37" s="635" t="str">
        <f>IF(V37+W37=0,"",(V37+W37-X37)/(V37+W37))</f>
        <v/>
      </c>
      <c r="Z37" s="635" t="str">
        <f>IF(V37+W37=0,"",(X37)/(V37+W37))</f>
        <v/>
      </c>
      <c r="AA37" s="655" t="str">
        <f>IF(F37="Nije ocijenjen","",IF(F37="Ocijenjen",IF(V37+W37=0,"",IF(D37="Tužilac",IF(Z37&lt;0.11,40,IF(Z37&lt;0.21,30,IF(Z37&lt;0.31,20,IF(Z37&lt;=0.5,10,IF(Z37&lt;=1,0,))))),IF(Z37&lt;0.11,20,IF(Z37&lt;0.21,15,IF(Z37&lt;0.31,10,IF(Z37&lt;=0.5,5,IF(Z37&lt;=1,0,)))))))))</f>
        <v/>
      </c>
      <c r="AB37" s="651" t="str">
        <f t="shared" ref="AB37" si="12">IF(F37="Nije ocijenjen","",IF(F37="Ocijenjen",IF(AA37="",U37,IF(U37="",AA37,((U37+AA37)/2)))))</f>
        <v/>
      </c>
      <c r="AC37" s="661"/>
      <c r="AD37" s="677" t="str">
        <f>IF(F37="Nije ocijenjen","",IF(F37="Ocijenjen",AB37-AC37))</f>
        <v/>
      </c>
    </row>
    <row r="38" spans="2:30" ht="12.95" customHeight="1" thickBot="1" x14ac:dyDescent="0.25">
      <c r="B38" s="628"/>
      <c r="C38" s="630"/>
      <c r="D38" s="614"/>
      <c r="E38" s="630"/>
      <c r="F38" s="618"/>
      <c r="G38" s="119" t="s">
        <v>132</v>
      </c>
      <c r="H38" s="120"/>
      <c r="I38" s="121"/>
      <c r="J38" s="120"/>
      <c r="K38" s="120"/>
      <c r="L38" s="120"/>
      <c r="M38" s="121"/>
      <c r="N38" s="121"/>
      <c r="O38" s="121"/>
      <c r="P38" s="122">
        <f>SUM(K38:L38)</f>
        <v>0</v>
      </c>
      <c r="Q38" s="121"/>
      <c r="R38" s="123" t="str">
        <f>IF(H38=0,"",(H38-P38/2.5)/H38)</f>
        <v/>
      </c>
      <c r="S38" s="123" t="str">
        <f>IF(H38=0,"",(P38/2.5)/H38)</f>
        <v/>
      </c>
      <c r="T38" s="126" t="str">
        <f>IF(F37="Nije ocijenjen","",IF(F37="Ocijenjen",IF(H38=0,"",IF(D37="Tužilac",IF(S38&lt;0.26,40,IF(S38&lt;0.41,30,IF(S38&lt;0.51,20,IF(S38&lt;=0.6,10,IF(S38&lt;=1,0,))))),IF(S38&lt;0.26,20,IF(S38&lt;0.41,15,IF(S38&lt;0.51,10,IF(S38&lt;=0.6,5,IF(S38&lt;=1,0,)))))))))</f>
        <v/>
      </c>
      <c r="U38" s="646" t="e">
        <f>+(#REF!+#REF!)/2</f>
        <v>#REF!</v>
      </c>
      <c r="V38" s="634"/>
      <c r="W38" s="634"/>
      <c r="X38" s="634"/>
      <c r="Y38" s="636"/>
      <c r="Z38" s="636"/>
      <c r="AA38" s="656"/>
      <c r="AB38" s="652"/>
      <c r="AC38" s="662"/>
      <c r="AD38" s="678"/>
    </row>
    <row r="39" spans="2:30" ht="12.95" customHeight="1" x14ac:dyDescent="0.2">
      <c r="B39" s="627">
        <v>15</v>
      </c>
      <c r="C39" s="629" t="str">
        <f>IF('TABELA I'!B27="","",'TABELA I'!B27)</f>
        <v/>
      </c>
      <c r="D39" s="613"/>
      <c r="E39" s="629" t="str">
        <f>IF('TABELA I'!D27="","",'TABELA I'!D27)</f>
        <v/>
      </c>
      <c r="F39" s="617" t="s">
        <v>133</v>
      </c>
      <c r="G39" s="114" t="s">
        <v>131</v>
      </c>
      <c r="H39" s="115"/>
      <c r="I39" s="115"/>
      <c r="J39" s="115"/>
      <c r="K39" s="115"/>
      <c r="L39" s="115"/>
      <c r="M39" s="115"/>
      <c r="N39" s="115"/>
      <c r="O39" s="115"/>
      <c r="P39" s="116">
        <f>SUM(K39:M39)</f>
        <v>0</v>
      </c>
      <c r="Q39" s="116">
        <f>SUM(N39:O39)</f>
        <v>0</v>
      </c>
      <c r="R39" s="117" t="str">
        <f>IF((H39+I39)=0,"",((H39+I39)-(P39+Q39))/(H39+I39))</f>
        <v/>
      </c>
      <c r="S39" s="117" t="str">
        <f>IF(H39+I39=0,"",(P39+Q39)/(H39+I39))</f>
        <v/>
      </c>
      <c r="T39" s="125" t="str">
        <f>IF(F39="Nije ocijenjen","",IF(F39="Ocijenjen",IF(H39+I39=0,"",IF(D39="Tužilac",IF(S39&lt;0.11,40,IF(S39&lt;0.21,30,IF(S39&lt;0.31,20,IF(S39&lt;=0.5,10,IF(S39&lt;=1,0,))))),IF(S39&lt;0.11,20,IF(S39&lt;0.21,15,IF(S39&lt;0.31,10,IF(S39&lt;=0.5,5,IF(S39&lt;=1,0,)))))))))</f>
        <v/>
      </c>
      <c r="U39" s="645" t="str">
        <f>IF(F39="Nije ocijenjen","",IF(F39="Ocijenjen",IF(H40=0,T39,IF(H39+I39=0,T40,(T39+T40)/2))))</f>
        <v/>
      </c>
      <c r="V39" s="633"/>
      <c r="W39" s="633"/>
      <c r="X39" s="633"/>
      <c r="Y39" s="635" t="str">
        <f>IF(V39+W39=0,"",(V39+W39-X39)/(V39+W39))</f>
        <v/>
      </c>
      <c r="Z39" s="635" t="str">
        <f>IF(V39+W39=0,"",(X39)/(V39+W39))</f>
        <v/>
      </c>
      <c r="AA39" s="655" t="str">
        <f>IF(F39="Nije ocijenjen","",IF(F39="Ocijenjen",IF(V39+W39=0,"",IF(D39="Tužilac",IF(Z39&lt;0.11,40,IF(Z39&lt;0.21,30,IF(Z39&lt;0.31,20,IF(Z39&lt;=0.5,10,IF(Z39&lt;=1,0,))))),IF(Z39&lt;0.11,20,IF(Z39&lt;0.21,15,IF(Z39&lt;0.31,10,IF(Z39&lt;=0.5,5,IF(Z39&lt;=1,0,)))))))))</f>
        <v/>
      </c>
      <c r="AB39" s="651" t="str">
        <f t="shared" ref="AB39" si="13">IF(F39="Nije ocijenjen","",IF(F39="Ocijenjen",IF(AA39="",U39,IF(U39="",AA39,((U39+AA39)/2)))))</f>
        <v/>
      </c>
      <c r="AC39" s="661"/>
      <c r="AD39" s="677" t="str">
        <f>IF(F39="Nije ocijenjen","",IF(F39="Ocijenjen",AB39-AC39))</f>
        <v/>
      </c>
    </row>
    <row r="40" spans="2:30" ht="12.95" customHeight="1" thickBot="1" x14ac:dyDescent="0.25">
      <c r="B40" s="628"/>
      <c r="C40" s="630"/>
      <c r="D40" s="614"/>
      <c r="E40" s="630"/>
      <c r="F40" s="618"/>
      <c r="G40" s="119" t="s">
        <v>132</v>
      </c>
      <c r="H40" s="120"/>
      <c r="I40" s="121"/>
      <c r="J40" s="120"/>
      <c r="K40" s="120"/>
      <c r="L40" s="120"/>
      <c r="M40" s="121"/>
      <c r="N40" s="121"/>
      <c r="O40" s="121"/>
      <c r="P40" s="122">
        <f>SUM(K40:L40)</f>
        <v>0</v>
      </c>
      <c r="Q40" s="121"/>
      <c r="R40" s="123" t="str">
        <f>IF(H40=0,"",(H40-P40/2.5)/H40)</f>
        <v/>
      </c>
      <c r="S40" s="123" t="str">
        <f>IF(H40=0,"",(P40/2.5)/H40)</f>
        <v/>
      </c>
      <c r="T40" s="126" t="str">
        <f>IF(F39="Nije ocijenjen","",IF(F39="Ocijenjen",IF(H40=0,"",IF(D39="Tužilac",IF(S40&lt;0.26,40,IF(S40&lt;0.41,30,IF(S40&lt;0.51,20,IF(S40&lt;=0.6,10,IF(S40&lt;=1,0,))))),IF(S40&lt;0.26,20,IF(S40&lt;0.41,15,IF(S40&lt;0.51,10,IF(S40&lt;=0.6,5,IF(S40&lt;=1,0,)))))))))</f>
        <v/>
      </c>
      <c r="U40" s="646" t="e">
        <f t="shared" si="0"/>
        <v>#VALUE!</v>
      </c>
      <c r="V40" s="634"/>
      <c r="W40" s="634"/>
      <c r="X40" s="634"/>
      <c r="Y40" s="636"/>
      <c r="Z40" s="636"/>
      <c r="AA40" s="656"/>
      <c r="AB40" s="652"/>
      <c r="AC40" s="662"/>
      <c r="AD40" s="678"/>
    </row>
    <row r="41" spans="2:30" ht="12.95" customHeight="1" x14ac:dyDescent="0.2">
      <c r="B41" s="627">
        <v>16</v>
      </c>
      <c r="C41" s="629" t="str">
        <f>IF('TABELA I'!B28="","",'TABELA I'!B28)</f>
        <v/>
      </c>
      <c r="D41" s="613"/>
      <c r="E41" s="629" t="str">
        <f>IF('TABELA I'!D28="","",'TABELA I'!D28)</f>
        <v/>
      </c>
      <c r="F41" s="617" t="s">
        <v>133</v>
      </c>
      <c r="G41" s="114" t="s">
        <v>131</v>
      </c>
      <c r="H41" s="115"/>
      <c r="I41" s="115"/>
      <c r="J41" s="115"/>
      <c r="K41" s="115"/>
      <c r="L41" s="115"/>
      <c r="M41" s="115"/>
      <c r="N41" s="115"/>
      <c r="O41" s="115"/>
      <c r="P41" s="116">
        <f>SUM(K41:M41)</f>
        <v>0</v>
      </c>
      <c r="Q41" s="116">
        <f>SUM(N41:O41)</f>
        <v>0</v>
      </c>
      <c r="R41" s="117" t="str">
        <f>IF((H41+I41)=0,"",((H41+I41)-(P41+Q41))/(H41+I41))</f>
        <v/>
      </c>
      <c r="S41" s="117" t="str">
        <f>IF(H41+I41=0,"",(P41+Q41)/(H41+I41))</f>
        <v/>
      </c>
      <c r="T41" s="125" t="str">
        <f>IF(F41="Nije ocijenjen","",IF(F41="Ocijenjen",IF(H41+I41=0,"",IF(D41="Tužilac",IF(S41&lt;0.11,40,IF(S41&lt;0.21,30,IF(S41&lt;0.31,20,IF(S41&lt;=0.5,10,IF(S41&lt;=1,0,))))),IF(S41&lt;0.11,20,IF(S41&lt;0.21,15,IF(S41&lt;0.31,10,IF(S41&lt;=0.5,5,IF(S41&lt;=1,0,)))))))))</f>
        <v/>
      </c>
      <c r="U41" s="645" t="str">
        <f>IF(F41="Nije ocijenjen","",IF(F41="Ocijenjen",IF(H42=0,T41,IF(H41+I41=0,T42,(T41+T42)/2))))</f>
        <v/>
      </c>
      <c r="V41" s="633"/>
      <c r="W41" s="633"/>
      <c r="X41" s="633"/>
      <c r="Y41" s="635" t="str">
        <f>IF(V41+W41=0,"",(V41+W41-X41)/(V41+W41))</f>
        <v/>
      </c>
      <c r="Z41" s="635" t="str">
        <f>IF(V41+W41=0,"",(X41)/(V41+W41))</f>
        <v/>
      </c>
      <c r="AA41" s="655" t="str">
        <f>IF(F41="Nije ocijenjen","",IF(F41="Ocijenjen",IF(V41+W41=0,"",IF(D41="Tužilac",IF(Z41&lt;0.11,40,IF(Z41&lt;0.21,30,IF(Z41&lt;0.31,20,IF(Z41&lt;=0.5,10,IF(Z41&lt;=1,0,))))),IF(Z41&lt;0.11,20,IF(Z41&lt;0.21,15,IF(Z41&lt;0.31,10,IF(Z41&lt;=0.5,5,IF(Z41&lt;=1,0,)))))))))</f>
        <v/>
      </c>
      <c r="AB41" s="651" t="str">
        <f t="shared" ref="AB41" si="14">IF(F41="Nije ocijenjen","",IF(F41="Ocijenjen",IF(AA41="",U41,IF(U41="",AA41,((U41+AA41)/2)))))</f>
        <v/>
      </c>
      <c r="AC41" s="661"/>
      <c r="AD41" s="677" t="str">
        <f>IF(F41="Nije ocijenjen","",IF(F41="Ocijenjen",AB41-AC41))</f>
        <v/>
      </c>
    </row>
    <row r="42" spans="2:30" ht="12.95" customHeight="1" thickBot="1" x14ac:dyDescent="0.25">
      <c r="B42" s="628"/>
      <c r="C42" s="630"/>
      <c r="D42" s="614"/>
      <c r="E42" s="630"/>
      <c r="F42" s="618"/>
      <c r="G42" s="119" t="s">
        <v>132</v>
      </c>
      <c r="H42" s="120"/>
      <c r="I42" s="121"/>
      <c r="J42" s="120"/>
      <c r="K42" s="120"/>
      <c r="L42" s="120"/>
      <c r="M42" s="121"/>
      <c r="N42" s="121"/>
      <c r="O42" s="121"/>
      <c r="P42" s="122">
        <f>SUM(K42:L42)</f>
        <v>0</v>
      </c>
      <c r="Q42" s="121"/>
      <c r="R42" s="123" t="str">
        <f>IF(H42=0,"",(H42-P42/2.5)/H42)</f>
        <v/>
      </c>
      <c r="S42" s="123" t="str">
        <f>IF(H42=0,"",(P42/2.5)/H42)</f>
        <v/>
      </c>
      <c r="T42" s="126" t="str">
        <f>IF(F41="Nije ocijenjen","",IF(F41="Ocijenjen",IF(H42=0,"",IF(D41="Tužilac",IF(S42&lt;0.26,40,IF(S42&lt;0.41,30,IF(S42&lt;0.51,20,IF(S42&lt;=0.6,10,IF(S42&lt;=1,0,))))),IF(S42&lt;0.26,20,IF(S42&lt;0.41,15,IF(S42&lt;0.51,10,IF(S42&lt;=0.6,5,IF(S42&lt;=1,0,)))))))))</f>
        <v/>
      </c>
      <c r="U42" s="646" t="e">
        <f>+(#REF!+#REF!)/2</f>
        <v>#REF!</v>
      </c>
      <c r="V42" s="634"/>
      <c r="W42" s="634"/>
      <c r="X42" s="634"/>
      <c r="Y42" s="636"/>
      <c r="Z42" s="636"/>
      <c r="AA42" s="656"/>
      <c r="AB42" s="652"/>
      <c r="AC42" s="662"/>
      <c r="AD42" s="678"/>
    </row>
    <row r="43" spans="2:30" ht="12.95" customHeight="1" x14ac:dyDescent="0.2">
      <c r="B43" s="627">
        <v>17</v>
      </c>
      <c r="C43" s="629" t="str">
        <f>IF('TABELA I'!B29="","",'TABELA I'!B29)</f>
        <v/>
      </c>
      <c r="D43" s="613"/>
      <c r="E43" s="629" t="str">
        <f>IF('TABELA I'!D29="","",'TABELA I'!D29)</f>
        <v/>
      </c>
      <c r="F43" s="617" t="s">
        <v>133</v>
      </c>
      <c r="G43" s="114" t="s">
        <v>131</v>
      </c>
      <c r="H43" s="115"/>
      <c r="I43" s="115"/>
      <c r="J43" s="115"/>
      <c r="K43" s="115"/>
      <c r="L43" s="115"/>
      <c r="M43" s="115"/>
      <c r="N43" s="115"/>
      <c r="O43" s="115"/>
      <c r="P43" s="116">
        <f>SUM(K43:M43)</f>
        <v>0</v>
      </c>
      <c r="Q43" s="116">
        <f>SUM(N43:O43)</f>
        <v>0</v>
      </c>
      <c r="R43" s="117" t="str">
        <f>IF((H43+I43)=0,"",((H43+I43)-(P43+Q43))/(H43+I43))</f>
        <v/>
      </c>
      <c r="S43" s="117" t="str">
        <f>IF(H43+I43=0,"",(P43+Q43)/(H43+I43))</f>
        <v/>
      </c>
      <c r="T43" s="125" t="str">
        <f>IF(F43="Nije ocijenjen","",IF(F43="Ocijenjen",IF(H43+I43=0,"",IF(D43="Tužilac",IF(S43&lt;0.11,40,IF(S43&lt;0.21,30,IF(S43&lt;0.31,20,IF(S43&lt;=0.5,10,IF(S43&lt;=1,0,))))),IF(S43&lt;0.11,20,IF(S43&lt;0.21,15,IF(S43&lt;0.31,10,IF(S43&lt;=0.5,5,IF(S43&lt;=1,0,)))))))))</f>
        <v/>
      </c>
      <c r="U43" s="645" t="str">
        <f>IF(F43="Nije ocijenjen","",IF(F43="Ocijenjen",IF(H44=0,T43,IF(H43+I43=0,T44,(T43+T44)/2))))</f>
        <v/>
      </c>
      <c r="V43" s="633"/>
      <c r="W43" s="633"/>
      <c r="X43" s="633"/>
      <c r="Y43" s="635" t="str">
        <f>IF(V43+W43=0,"",(V43+W43-X43)/(V43+W43))</f>
        <v/>
      </c>
      <c r="Z43" s="635" t="str">
        <f>IF(V43+W43=0,"",(X43)/(V43+W43))</f>
        <v/>
      </c>
      <c r="AA43" s="655" t="str">
        <f>IF(F43="Nije ocijenjen","",IF(F43="Ocijenjen",IF(V43+W43=0,"",IF(D43="Tužilac",IF(Z43&lt;0.11,40,IF(Z43&lt;0.21,30,IF(Z43&lt;0.31,20,IF(Z43&lt;=0.5,10,IF(Z43&lt;=1,0,))))),IF(Z43&lt;0.11,20,IF(Z43&lt;0.21,15,IF(Z43&lt;0.31,10,IF(Z43&lt;=0.5,5,IF(Z43&lt;=1,0,)))))))))</f>
        <v/>
      </c>
      <c r="AB43" s="651" t="str">
        <f t="shared" ref="AB43" si="15">IF(F43="Nije ocijenjen","",IF(F43="Ocijenjen",IF(AA43="",U43,IF(U43="",AA43,((U43+AA43)/2)))))</f>
        <v/>
      </c>
      <c r="AC43" s="661"/>
      <c r="AD43" s="677" t="str">
        <f>IF(F43="Nije ocijenjen","",IF(F43="Ocijenjen",AB43-AC43))</f>
        <v/>
      </c>
    </row>
    <row r="44" spans="2:30" ht="12.95" customHeight="1" thickBot="1" x14ac:dyDescent="0.25">
      <c r="B44" s="628"/>
      <c r="C44" s="630"/>
      <c r="D44" s="614"/>
      <c r="E44" s="630"/>
      <c r="F44" s="618"/>
      <c r="G44" s="119" t="s">
        <v>132</v>
      </c>
      <c r="H44" s="120"/>
      <c r="I44" s="121"/>
      <c r="J44" s="120"/>
      <c r="K44" s="120"/>
      <c r="L44" s="120"/>
      <c r="M44" s="121"/>
      <c r="N44" s="121"/>
      <c r="O44" s="121"/>
      <c r="P44" s="122">
        <f>SUM(K44:L44)</f>
        <v>0</v>
      </c>
      <c r="Q44" s="121"/>
      <c r="R44" s="123" t="str">
        <f>IF(H44=0,"",(H44-P44/2.5)/H44)</f>
        <v/>
      </c>
      <c r="S44" s="123" t="str">
        <f>IF(H44=0,"",(P44/2.5)/H44)</f>
        <v/>
      </c>
      <c r="T44" s="126" t="str">
        <f>IF(F43="Nije ocijenjen","",IF(F43="Ocijenjen",IF(H44=0,"",IF(D43="Tužilac",IF(S44&lt;0.26,40,IF(S44&lt;0.41,30,IF(S44&lt;0.51,20,IF(S44&lt;=0.6,10,IF(S44&lt;=1,0,))))),IF(S44&lt;0.26,20,IF(S44&lt;0.41,15,IF(S44&lt;0.51,10,IF(S44&lt;=0.6,5,IF(S44&lt;=1,0,)))))))))</f>
        <v/>
      </c>
      <c r="U44" s="646" t="e">
        <f t="shared" si="0"/>
        <v>#VALUE!</v>
      </c>
      <c r="V44" s="634"/>
      <c r="W44" s="634"/>
      <c r="X44" s="634"/>
      <c r="Y44" s="636"/>
      <c r="Z44" s="636"/>
      <c r="AA44" s="656"/>
      <c r="AB44" s="652"/>
      <c r="AC44" s="662"/>
      <c r="AD44" s="678"/>
    </row>
    <row r="45" spans="2:30" ht="12.95" customHeight="1" x14ac:dyDescent="0.2">
      <c r="B45" s="627">
        <v>18</v>
      </c>
      <c r="C45" s="629" t="str">
        <f>IF('TABELA I'!B30="","",'TABELA I'!B30)</f>
        <v/>
      </c>
      <c r="D45" s="613"/>
      <c r="E45" s="629" t="str">
        <f>IF('TABELA I'!D30="","",'TABELA I'!D30)</f>
        <v/>
      </c>
      <c r="F45" s="617" t="s">
        <v>133</v>
      </c>
      <c r="G45" s="114" t="s">
        <v>131</v>
      </c>
      <c r="H45" s="115"/>
      <c r="I45" s="115"/>
      <c r="J45" s="115"/>
      <c r="K45" s="115"/>
      <c r="L45" s="115"/>
      <c r="M45" s="115"/>
      <c r="N45" s="115"/>
      <c r="O45" s="115"/>
      <c r="P45" s="116">
        <f>SUM(K45:M45)</f>
        <v>0</v>
      </c>
      <c r="Q45" s="116">
        <f>SUM(N45:O45)</f>
        <v>0</v>
      </c>
      <c r="R45" s="117" t="str">
        <f>IF((H45+I45)=0,"",((H45+I45)-(P45+Q45))/(H45+I45))</f>
        <v/>
      </c>
      <c r="S45" s="117" t="str">
        <f>IF(H45+I45=0,"",(P45+Q45)/(H45+I45))</f>
        <v/>
      </c>
      <c r="T45" s="125" t="str">
        <f>IF(F45="Nije ocijenjen","",IF(F45="Ocijenjen",IF(H45+I45=0,"",IF(D45="Tužilac",IF(S45&lt;0.11,40,IF(S45&lt;0.21,30,IF(S45&lt;0.31,20,IF(S45&lt;=0.5,10,IF(S45&lt;=1,0,))))),IF(S45&lt;0.11,20,IF(S45&lt;0.21,15,IF(S45&lt;0.31,10,IF(S45&lt;=0.5,5,IF(S45&lt;=1,0,)))))))))</f>
        <v/>
      </c>
      <c r="U45" s="645" t="str">
        <f>IF(F45="Nije ocijenjen","",IF(F45="Ocijenjen",IF(H46=0,T45,IF(H45+I45=0,T46,(T45+T46)/2))))</f>
        <v/>
      </c>
      <c r="V45" s="633"/>
      <c r="W45" s="633"/>
      <c r="X45" s="633"/>
      <c r="Y45" s="635" t="str">
        <f>IF(V45+W45=0,"",(V45+W45-X45)/(V45+W45))</f>
        <v/>
      </c>
      <c r="Z45" s="635" t="str">
        <f>IF(V45+W45=0,"",(X45)/(V45+W45))</f>
        <v/>
      </c>
      <c r="AA45" s="655" t="str">
        <f>IF(F45="Nije ocijenjen","",IF(F45="Ocijenjen",IF(V45+W45=0,"",IF(D45="Tužilac",IF(Z45&lt;0.11,40,IF(Z45&lt;0.21,30,IF(Z45&lt;0.31,20,IF(Z45&lt;=0.5,10,IF(Z45&lt;=1,0,))))),IF(Z45&lt;0.11,20,IF(Z45&lt;0.21,15,IF(Z45&lt;0.31,10,IF(Z45&lt;=0.5,5,IF(Z45&lt;=1,0,)))))))))</f>
        <v/>
      </c>
      <c r="AB45" s="651" t="str">
        <f t="shared" ref="AB45" si="16">IF(F45="Nije ocijenjen","",IF(F45="Ocijenjen",IF(AA45="",U45,IF(U45="",AA45,((U45+AA45)/2)))))</f>
        <v/>
      </c>
      <c r="AC45" s="661"/>
      <c r="AD45" s="677" t="str">
        <f>IF(F45="Nije ocijenjen","",IF(F45="Ocijenjen",AB45-AC45))</f>
        <v/>
      </c>
    </row>
    <row r="46" spans="2:30" ht="12.95" customHeight="1" thickBot="1" x14ac:dyDescent="0.25">
      <c r="B46" s="628"/>
      <c r="C46" s="630"/>
      <c r="D46" s="614"/>
      <c r="E46" s="630"/>
      <c r="F46" s="618"/>
      <c r="G46" s="119" t="s">
        <v>132</v>
      </c>
      <c r="H46" s="120"/>
      <c r="I46" s="121"/>
      <c r="J46" s="120"/>
      <c r="K46" s="120"/>
      <c r="L46" s="120"/>
      <c r="M46" s="121"/>
      <c r="N46" s="121"/>
      <c r="O46" s="121"/>
      <c r="P46" s="122">
        <f>SUM(K46:L46)</f>
        <v>0</v>
      </c>
      <c r="Q46" s="121"/>
      <c r="R46" s="123" t="str">
        <f>IF(H46=0,"",(H46-P46/2.5)/H46)</f>
        <v/>
      </c>
      <c r="S46" s="123" t="str">
        <f>IF(H46=0,"",(P46/2.5)/H46)</f>
        <v/>
      </c>
      <c r="T46" s="126" t="str">
        <f>IF(F45="Nije ocijenjen","",IF(F45="Ocijenjen",IF(H46=0,"",IF(D45="Tužilac",IF(S46&lt;0.26,40,IF(S46&lt;0.41,30,IF(S46&lt;0.51,20,IF(S46&lt;=0.6,10,IF(S46&lt;=1,0,))))),IF(S46&lt;0.26,20,IF(S46&lt;0.41,15,IF(S46&lt;0.51,10,IF(S46&lt;=0.6,5,IF(S46&lt;=1,0,)))))))))</f>
        <v/>
      </c>
      <c r="U46" s="646" t="e">
        <f>+(#REF!+#REF!)/2</f>
        <v>#REF!</v>
      </c>
      <c r="V46" s="634"/>
      <c r="W46" s="634"/>
      <c r="X46" s="634"/>
      <c r="Y46" s="636"/>
      <c r="Z46" s="636"/>
      <c r="AA46" s="656"/>
      <c r="AB46" s="652"/>
      <c r="AC46" s="662"/>
      <c r="AD46" s="678"/>
    </row>
    <row r="47" spans="2:30" ht="12.95" customHeight="1" x14ac:dyDescent="0.2">
      <c r="B47" s="627">
        <v>19</v>
      </c>
      <c r="C47" s="629" t="str">
        <f>IF('TABELA I'!B31="","",'TABELA I'!B31)</f>
        <v/>
      </c>
      <c r="D47" s="613"/>
      <c r="E47" s="629" t="str">
        <f>IF('TABELA I'!D31="","",'TABELA I'!D31)</f>
        <v/>
      </c>
      <c r="F47" s="617" t="s">
        <v>133</v>
      </c>
      <c r="G47" s="114" t="s">
        <v>131</v>
      </c>
      <c r="H47" s="115"/>
      <c r="I47" s="115"/>
      <c r="J47" s="115"/>
      <c r="K47" s="115"/>
      <c r="L47" s="115"/>
      <c r="M47" s="115"/>
      <c r="N47" s="115"/>
      <c r="O47" s="115"/>
      <c r="P47" s="116">
        <f>SUM(K47:M47)</f>
        <v>0</v>
      </c>
      <c r="Q47" s="116">
        <f>SUM(N47:O47)</f>
        <v>0</v>
      </c>
      <c r="R47" s="117" t="str">
        <f>IF((H47+I47)=0,"",((H47+I47)-(P47+Q47))/(H47+I47))</f>
        <v/>
      </c>
      <c r="S47" s="117" t="str">
        <f>IF(H47+I47=0,"",(P47+Q47)/(H47+I47))</f>
        <v/>
      </c>
      <c r="T47" s="125" t="str">
        <f>IF(F47="Nije ocijenjen","",IF(F47="Ocijenjen",IF(H47+I47=0,"",IF(D47="Tužilac",IF(S47&lt;0.11,40,IF(S47&lt;0.21,30,IF(S47&lt;0.31,20,IF(S47&lt;=0.5,10,IF(S47&lt;=1,0,))))),IF(S47&lt;0.11,20,IF(S47&lt;0.21,15,IF(S47&lt;0.31,10,IF(S47&lt;=0.5,5,IF(S47&lt;=1,0,)))))))))</f>
        <v/>
      </c>
      <c r="U47" s="645" t="str">
        <f>IF(F47="Nije ocijenjen","",IF(F47="Ocijenjen",IF(H48=0,T47,IF(H47+I47=0,T48,(T47+T48)/2))))</f>
        <v/>
      </c>
      <c r="V47" s="633"/>
      <c r="W47" s="633"/>
      <c r="X47" s="633"/>
      <c r="Y47" s="635" t="str">
        <f>IF(V47+W47=0,"",(V47+W47-X47)/(V47+W47))</f>
        <v/>
      </c>
      <c r="Z47" s="635" t="str">
        <f>IF(V47+W47=0,"",(X47)/(V47+W47))</f>
        <v/>
      </c>
      <c r="AA47" s="655" t="str">
        <f>IF(F47="Nije ocijenjen","",IF(F47="Ocijenjen",IF(V47+W47=0,"",IF(D47="Tužilac",IF(Z47&lt;0.11,40,IF(Z47&lt;0.21,30,IF(Z47&lt;0.31,20,IF(Z47&lt;=0.5,10,IF(Z47&lt;=1,0,))))),IF(Z47&lt;0.11,20,IF(Z47&lt;0.21,15,IF(Z47&lt;0.31,10,IF(Z47&lt;=0.5,5,IF(Z47&lt;=1,0,)))))))))</f>
        <v/>
      </c>
      <c r="AB47" s="651" t="str">
        <f t="shared" ref="AB47" si="17">IF(F47="Nije ocijenjen","",IF(F47="Ocijenjen",IF(AA47="",U47,IF(U47="",AA47,((U47+AA47)/2)))))</f>
        <v/>
      </c>
      <c r="AC47" s="661"/>
      <c r="AD47" s="677" t="str">
        <f>IF(F47="Nije ocijenjen","",IF(F47="Ocijenjen",AB47-AC47))</f>
        <v/>
      </c>
    </row>
    <row r="48" spans="2:30" ht="12.95" customHeight="1" thickBot="1" x14ac:dyDescent="0.25">
      <c r="B48" s="628"/>
      <c r="C48" s="630"/>
      <c r="D48" s="614"/>
      <c r="E48" s="630"/>
      <c r="F48" s="618"/>
      <c r="G48" s="119" t="s">
        <v>132</v>
      </c>
      <c r="H48" s="120"/>
      <c r="I48" s="121"/>
      <c r="J48" s="120"/>
      <c r="K48" s="120"/>
      <c r="L48" s="120"/>
      <c r="M48" s="121"/>
      <c r="N48" s="121"/>
      <c r="O48" s="121"/>
      <c r="P48" s="122">
        <f>SUM(K48:L48)</f>
        <v>0</v>
      </c>
      <c r="Q48" s="121"/>
      <c r="R48" s="123" t="str">
        <f>IF(H48=0,"",(H48-P48/2.5)/H48)</f>
        <v/>
      </c>
      <c r="S48" s="123" t="str">
        <f>IF(H48=0,"",(P48/2.5)/H48)</f>
        <v/>
      </c>
      <c r="T48" s="126" t="str">
        <f>IF(F47="Nije ocijenjen","",IF(F47="Ocijenjen",IF(H48=0,"",IF(D47="Tužilac",IF(S48&lt;0.26,40,IF(S48&lt;0.41,30,IF(S48&lt;0.51,20,IF(S48&lt;=0.6,10,IF(S48&lt;=1,0,))))),IF(S48&lt;0.26,20,IF(S48&lt;0.41,15,IF(S48&lt;0.51,10,IF(S48&lt;=0.6,5,IF(S48&lt;=1,0,)))))))))</f>
        <v/>
      </c>
      <c r="U48" s="646" t="e">
        <f t="shared" si="0"/>
        <v>#VALUE!</v>
      </c>
      <c r="V48" s="634"/>
      <c r="W48" s="634"/>
      <c r="X48" s="634"/>
      <c r="Y48" s="636"/>
      <c r="Z48" s="636"/>
      <c r="AA48" s="656"/>
      <c r="AB48" s="652"/>
      <c r="AC48" s="662"/>
      <c r="AD48" s="678"/>
    </row>
    <row r="49" spans="2:30" ht="12.95" customHeight="1" x14ac:dyDescent="0.2">
      <c r="B49" s="627">
        <v>20</v>
      </c>
      <c r="C49" s="629" t="str">
        <f>IF('TABELA I'!B32="","",'TABELA I'!B32)</f>
        <v/>
      </c>
      <c r="D49" s="613"/>
      <c r="E49" s="629" t="str">
        <f>IF('TABELA I'!D32="","",'TABELA I'!D32)</f>
        <v/>
      </c>
      <c r="F49" s="617" t="s">
        <v>133</v>
      </c>
      <c r="G49" s="114" t="s">
        <v>131</v>
      </c>
      <c r="H49" s="115"/>
      <c r="I49" s="115"/>
      <c r="J49" s="115"/>
      <c r="K49" s="115"/>
      <c r="L49" s="115"/>
      <c r="M49" s="115"/>
      <c r="N49" s="115"/>
      <c r="O49" s="115"/>
      <c r="P49" s="116">
        <f>SUM(K49:M49)</f>
        <v>0</v>
      </c>
      <c r="Q49" s="116">
        <f>SUM(N49:O49)</f>
        <v>0</v>
      </c>
      <c r="R49" s="117" t="str">
        <f>IF((H49+I49)=0,"",((H49+I49)-(P49+Q49))/(H49+I49))</f>
        <v/>
      </c>
      <c r="S49" s="117" t="str">
        <f>IF(H49+I49=0,"",(P49+Q49)/(H49+I49))</f>
        <v/>
      </c>
      <c r="T49" s="125" t="str">
        <f>IF(F49="Nije ocijenjen","",IF(F49="Ocijenjen",IF(H49+I49=0,"",IF(D49="Tužilac",IF(S49&lt;0.11,40,IF(S49&lt;0.21,30,IF(S49&lt;0.31,20,IF(S49&lt;=0.5,10,IF(S49&lt;=1,0,))))),IF(S49&lt;0.11,20,IF(S49&lt;0.21,15,IF(S49&lt;0.31,10,IF(S49&lt;=0.5,5,IF(S49&lt;=1,0,)))))))))</f>
        <v/>
      </c>
      <c r="U49" s="645" t="str">
        <f>IF(F49="Nije ocijenjen","",IF(F49="Ocijenjen",IF(H50=0,T49,IF(H49+I49=0,T50,(T49+T50)/2))))</f>
        <v/>
      </c>
      <c r="V49" s="633"/>
      <c r="W49" s="633"/>
      <c r="X49" s="633"/>
      <c r="Y49" s="635" t="str">
        <f>IF(V49+W49=0,"",(V49+W49-X49)/(V49+W49))</f>
        <v/>
      </c>
      <c r="Z49" s="635" t="str">
        <f>IF(V49+W49=0,"",(X49)/(V49+W49))</f>
        <v/>
      </c>
      <c r="AA49" s="655" t="str">
        <f>IF(F49="Nije ocijenjen","",IF(F49="Ocijenjen",IF(V49+W49=0,"",IF(D49="Tužilac",IF(Z49&lt;0.11,40,IF(Z49&lt;0.21,30,IF(Z49&lt;0.31,20,IF(Z49&lt;=0.5,10,IF(Z49&lt;=1,0,))))),IF(Z49&lt;0.11,20,IF(Z49&lt;0.21,15,IF(Z49&lt;0.31,10,IF(Z49&lt;=0.5,5,IF(Z49&lt;=1,0,)))))))))</f>
        <v/>
      </c>
      <c r="AB49" s="651" t="str">
        <f t="shared" ref="AB49" si="18">IF(F49="Nije ocijenjen","",IF(F49="Ocijenjen",IF(AA49="",U49,IF(U49="",AA49,((U49+AA49)/2)))))</f>
        <v/>
      </c>
      <c r="AC49" s="661"/>
      <c r="AD49" s="677" t="str">
        <f>IF(F49="Nije ocijenjen","",IF(F49="Ocijenjen",AB49-AC49))</f>
        <v/>
      </c>
    </row>
    <row r="50" spans="2:30" ht="12.95" customHeight="1" thickBot="1" x14ac:dyDescent="0.25">
      <c r="B50" s="628"/>
      <c r="C50" s="630"/>
      <c r="D50" s="614"/>
      <c r="E50" s="630"/>
      <c r="F50" s="618"/>
      <c r="G50" s="119" t="s">
        <v>132</v>
      </c>
      <c r="H50" s="120"/>
      <c r="I50" s="121"/>
      <c r="J50" s="120"/>
      <c r="K50" s="120"/>
      <c r="L50" s="120"/>
      <c r="M50" s="121"/>
      <c r="N50" s="121"/>
      <c r="O50" s="121"/>
      <c r="P50" s="122">
        <f>SUM(K50:L50)</f>
        <v>0</v>
      </c>
      <c r="Q50" s="121"/>
      <c r="R50" s="123" t="str">
        <f>IF(H50=0,"",(H50-P50/2.5)/H50)</f>
        <v/>
      </c>
      <c r="S50" s="123" t="str">
        <f>IF(H50=0,"",(P50/2.5)/H50)</f>
        <v/>
      </c>
      <c r="T50" s="126" t="str">
        <f>IF(F49="Nije ocijenjen","",IF(F49="Ocijenjen",IF(H50=0,"",IF(D49="Tužilac",IF(S50&lt;0.26,40,IF(S50&lt;0.41,30,IF(S50&lt;0.51,20,IF(S50&lt;=0.6,10,IF(S50&lt;=1,0,))))),IF(S50&lt;0.26,20,IF(S50&lt;0.41,15,IF(S50&lt;0.51,10,IF(S50&lt;=0.6,5,IF(S50&lt;=1,0,)))))))))</f>
        <v/>
      </c>
      <c r="U50" s="646" t="e">
        <f>+(#REF!+#REF!)/2</f>
        <v>#REF!</v>
      </c>
      <c r="V50" s="634"/>
      <c r="W50" s="634"/>
      <c r="X50" s="634"/>
      <c r="Y50" s="636"/>
      <c r="Z50" s="636"/>
      <c r="AA50" s="656"/>
      <c r="AB50" s="652"/>
      <c r="AC50" s="662"/>
      <c r="AD50" s="678"/>
    </row>
    <row r="51" spans="2:30" ht="12.95" customHeight="1" x14ac:dyDescent="0.2">
      <c r="B51" s="627">
        <v>21</v>
      </c>
      <c r="C51" s="629" t="str">
        <f>IF('TABELA I'!B33="","",'TABELA I'!B33)</f>
        <v/>
      </c>
      <c r="D51" s="613"/>
      <c r="E51" s="629" t="str">
        <f>IF('TABELA I'!D33="","",'TABELA I'!D33)</f>
        <v/>
      </c>
      <c r="F51" s="617" t="s">
        <v>133</v>
      </c>
      <c r="G51" s="114" t="s">
        <v>131</v>
      </c>
      <c r="H51" s="115"/>
      <c r="I51" s="115"/>
      <c r="J51" s="115"/>
      <c r="K51" s="115"/>
      <c r="L51" s="115"/>
      <c r="M51" s="115"/>
      <c r="N51" s="115"/>
      <c r="O51" s="115"/>
      <c r="P51" s="116">
        <f>SUM(K51:M51)</f>
        <v>0</v>
      </c>
      <c r="Q51" s="116">
        <f>SUM(N51:O51)</f>
        <v>0</v>
      </c>
      <c r="R51" s="117" t="str">
        <f>IF((H51+I51)=0,"",((H51+I51)-(P51+Q51))/(H51+I51))</f>
        <v/>
      </c>
      <c r="S51" s="117" t="str">
        <f>IF(H51+I51=0,"",(P51+Q51)/(H51+I51))</f>
        <v/>
      </c>
      <c r="T51" s="125" t="str">
        <f>IF(F51="Nije ocijenjen","",IF(F51="Ocijenjen",IF(H51+I51=0,"",IF(D51="Tužilac",IF(S51&lt;0.11,40,IF(S51&lt;0.21,30,IF(S51&lt;0.31,20,IF(S51&lt;=0.5,10,IF(S51&lt;=1,0,))))),IF(S51&lt;0.11,20,IF(S51&lt;0.21,15,IF(S51&lt;0.31,10,IF(S51&lt;=0.5,5,IF(S51&lt;=1,0,)))))))))</f>
        <v/>
      </c>
      <c r="U51" s="645" t="str">
        <f>IF(F51="Nije ocijenjen","",IF(F51="Ocijenjen",IF(H52=0,T51,IF(H51+I51=0,T52,(T51+T52)/2))))</f>
        <v/>
      </c>
      <c r="V51" s="633"/>
      <c r="W51" s="633"/>
      <c r="X51" s="633"/>
      <c r="Y51" s="635" t="str">
        <f>IF(V51+W51=0,"",(V51+W51-X51)/(V51+W51))</f>
        <v/>
      </c>
      <c r="Z51" s="635" t="str">
        <f>IF(V51+W51=0,"",(X51)/(V51+W51))</f>
        <v/>
      </c>
      <c r="AA51" s="655" t="str">
        <f>IF(F51="Nije ocijenjen","",IF(F51="Ocijenjen",IF(V51+W51=0,"",IF(D51="Tužilac",IF(Z51&lt;0.11,40,IF(Z51&lt;0.21,30,IF(Z51&lt;0.31,20,IF(Z51&lt;=0.5,10,IF(Z51&lt;=1,0,))))),IF(Z51&lt;0.11,20,IF(Z51&lt;0.21,15,IF(Z51&lt;0.31,10,IF(Z51&lt;=0.5,5,IF(Z51&lt;=1,0,)))))))))</f>
        <v/>
      </c>
      <c r="AB51" s="651" t="str">
        <f t="shared" ref="AB51" si="19">IF(F51="Nije ocijenjen","",IF(F51="Ocijenjen",IF(AA51="",U51,IF(U51="",AA51,((U51+AA51)/2)))))</f>
        <v/>
      </c>
      <c r="AC51" s="661"/>
      <c r="AD51" s="677" t="str">
        <f>IF(F51="Nije ocijenjen","",IF(F51="Ocijenjen",AB51-AC51))</f>
        <v/>
      </c>
    </row>
    <row r="52" spans="2:30" ht="12.95" customHeight="1" thickBot="1" x14ac:dyDescent="0.25">
      <c r="B52" s="628"/>
      <c r="C52" s="630"/>
      <c r="D52" s="614"/>
      <c r="E52" s="630"/>
      <c r="F52" s="618"/>
      <c r="G52" s="119" t="s">
        <v>132</v>
      </c>
      <c r="H52" s="120"/>
      <c r="I52" s="121"/>
      <c r="J52" s="120"/>
      <c r="K52" s="120"/>
      <c r="L52" s="120"/>
      <c r="M52" s="121"/>
      <c r="N52" s="121"/>
      <c r="O52" s="121"/>
      <c r="P52" s="122">
        <f>SUM(K52:L52)</f>
        <v>0</v>
      </c>
      <c r="Q52" s="121"/>
      <c r="R52" s="123" t="str">
        <f>IF(H52=0,"",(H52-P52/2.5)/H52)</f>
        <v/>
      </c>
      <c r="S52" s="123" t="str">
        <f>IF(H52=0,"",(P52/2.5)/H52)</f>
        <v/>
      </c>
      <c r="T52" s="126" t="str">
        <f>IF(F51="Nije ocijenjen","",IF(F51="Ocijenjen",IF(H52=0,"",IF(D51="Tužilac",IF(S52&lt;0.26,40,IF(S52&lt;0.41,30,IF(S52&lt;0.51,20,IF(S52&lt;=0.6,10,IF(S52&lt;=1,0,))))),IF(S52&lt;0.26,20,IF(S52&lt;0.41,15,IF(S52&lt;0.51,10,IF(S52&lt;=0.6,5,IF(S52&lt;=1,0,)))))))))</f>
        <v/>
      </c>
      <c r="U52" s="646" t="e">
        <f t="shared" si="0"/>
        <v>#VALUE!</v>
      </c>
      <c r="V52" s="634"/>
      <c r="W52" s="634"/>
      <c r="X52" s="634"/>
      <c r="Y52" s="636"/>
      <c r="Z52" s="636"/>
      <c r="AA52" s="656"/>
      <c r="AB52" s="652"/>
      <c r="AC52" s="662"/>
      <c r="AD52" s="678"/>
    </row>
    <row r="53" spans="2:30" ht="12.95" customHeight="1" x14ac:dyDescent="0.2">
      <c r="B53" s="627">
        <v>22</v>
      </c>
      <c r="C53" s="629" t="str">
        <f>IF('TABELA I'!B34="","",'TABELA I'!B34)</f>
        <v/>
      </c>
      <c r="D53" s="613"/>
      <c r="E53" s="629" t="str">
        <f>IF('TABELA I'!D34="","",'TABELA I'!D34)</f>
        <v/>
      </c>
      <c r="F53" s="617" t="s">
        <v>133</v>
      </c>
      <c r="G53" s="114" t="s">
        <v>131</v>
      </c>
      <c r="H53" s="115"/>
      <c r="I53" s="115"/>
      <c r="J53" s="115"/>
      <c r="K53" s="115"/>
      <c r="L53" s="115"/>
      <c r="M53" s="115"/>
      <c r="N53" s="115"/>
      <c r="O53" s="115"/>
      <c r="P53" s="116">
        <f>SUM(K53:M53)</f>
        <v>0</v>
      </c>
      <c r="Q53" s="116">
        <f>SUM(N53:O53)</f>
        <v>0</v>
      </c>
      <c r="R53" s="117" t="str">
        <f>IF((H53+I53)=0,"",((H53+I53)-(P53+Q53))/(H53+I53))</f>
        <v/>
      </c>
      <c r="S53" s="117" t="str">
        <f>IF(H53+I53=0,"",(P53+Q53)/(H53+I53))</f>
        <v/>
      </c>
      <c r="T53" s="125" t="str">
        <f>IF(F53="Nije ocijenjen","",IF(F53="Ocijenjen",IF(H53+I53=0,"",IF(D53="Tužilac",IF(S53&lt;0.11,40,IF(S53&lt;0.21,30,IF(S53&lt;0.31,20,IF(S53&lt;=0.5,10,IF(S53&lt;=1,0,))))),IF(S53&lt;0.11,20,IF(S53&lt;0.21,15,IF(S53&lt;0.31,10,IF(S53&lt;=0.5,5,IF(S53&lt;=1,0,)))))))))</f>
        <v/>
      </c>
      <c r="U53" s="645" t="str">
        <f>IF(F53="Nije ocijenjen","",IF(F53="Ocijenjen",IF(H54=0,T53,IF(H53+I53=0,T54,(T53+T54)/2))))</f>
        <v/>
      </c>
      <c r="V53" s="633"/>
      <c r="W53" s="633"/>
      <c r="X53" s="633"/>
      <c r="Y53" s="635" t="str">
        <f>IF(V53+W53=0,"",(V53+W53-X53)/(V53+W53))</f>
        <v/>
      </c>
      <c r="Z53" s="635" t="str">
        <f>IF(V53+W53=0,"",(X53)/(V53+W53))</f>
        <v/>
      </c>
      <c r="AA53" s="655" t="str">
        <f>IF(F53="Nije ocijenjen","",IF(F53="Ocijenjen",IF(V53+W53=0,"",IF(D53="Tužilac",IF(Z53&lt;0.11,40,IF(Z53&lt;0.21,30,IF(Z53&lt;0.31,20,IF(Z53&lt;=0.5,10,IF(Z53&lt;=1,0,))))),IF(Z53&lt;0.11,20,IF(Z53&lt;0.21,15,IF(Z53&lt;0.31,10,IF(Z53&lt;=0.5,5,IF(Z53&lt;=1,0,)))))))))</f>
        <v/>
      </c>
      <c r="AB53" s="651" t="str">
        <f t="shared" ref="AB53" si="20">IF(F53="Nije ocijenjen","",IF(F53="Ocijenjen",IF(AA53="",U53,IF(U53="",AA53,((U53+AA53)/2)))))</f>
        <v/>
      </c>
      <c r="AC53" s="661"/>
      <c r="AD53" s="677" t="str">
        <f>IF(F53="Nije ocijenjen","",IF(F53="Ocijenjen",AB53-AC53))</f>
        <v/>
      </c>
    </row>
    <row r="54" spans="2:30" ht="12.95" customHeight="1" thickBot="1" x14ac:dyDescent="0.25">
      <c r="B54" s="628"/>
      <c r="C54" s="630"/>
      <c r="D54" s="614"/>
      <c r="E54" s="630"/>
      <c r="F54" s="618"/>
      <c r="G54" s="119" t="s">
        <v>132</v>
      </c>
      <c r="H54" s="120"/>
      <c r="I54" s="121"/>
      <c r="J54" s="120"/>
      <c r="K54" s="120"/>
      <c r="L54" s="120"/>
      <c r="M54" s="121"/>
      <c r="N54" s="121"/>
      <c r="O54" s="121"/>
      <c r="P54" s="122">
        <f>SUM(K54:L54)</f>
        <v>0</v>
      </c>
      <c r="Q54" s="121"/>
      <c r="R54" s="123" t="str">
        <f>IF(H54=0,"",(H54-P54/2.5)/H54)</f>
        <v/>
      </c>
      <c r="S54" s="123" t="str">
        <f>IF(H54=0,"",(P54/2.5)/H54)</f>
        <v/>
      </c>
      <c r="T54" s="126" t="str">
        <f>IF(F53="Nije ocijenjen","",IF(F53="Ocijenjen",IF(H54=0,"",IF(D53="Tužilac",IF(S54&lt;0.26,40,IF(S54&lt;0.41,30,IF(S54&lt;0.51,20,IF(S54&lt;=0.6,10,IF(S54&lt;=1,0,))))),IF(S54&lt;0.26,20,IF(S54&lt;0.41,15,IF(S54&lt;0.51,10,IF(S54&lt;=0.6,5,IF(S54&lt;=1,0,)))))))))</f>
        <v/>
      </c>
      <c r="U54" s="646" t="e">
        <f>+(#REF!+#REF!)/2</f>
        <v>#REF!</v>
      </c>
      <c r="V54" s="634"/>
      <c r="W54" s="634"/>
      <c r="X54" s="634"/>
      <c r="Y54" s="636"/>
      <c r="Z54" s="636"/>
      <c r="AA54" s="656"/>
      <c r="AB54" s="652"/>
      <c r="AC54" s="662"/>
      <c r="AD54" s="678"/>
    </row>
    <row r="55" spans="2:30" ht="12.95" customHeight="1" x14ac:dyDescent="0.2">
      <c r="B55" s="627">
        <v>23</v>
      </c>
      <c r="C55" s="629" t="str">
        <f>IF('TABELA I'!B35="","",'TABELA I'!B35)</f>
        <v/>
      </c>
      <c r="D55" s="613"/>
      <c r="E55" s="629" t="str">
        <f>IF('TABELA I'!D35="","",'TABELA I'!D35)</f>
        <v/>
      </c>
      <c r="F55" s="617" t="s">
        <v>133</v>
      </c>
      <c r="G55" s="114" t="s">
        <v>131</v>
      </c>
      <c r="H55" s="115"/>
      <c r="I55" s="115"/>
      <c r="J55" s="115"/>
      <c r="K55" s="115"/>
      <c r="L55" s="115"/>
      <c r="M55" s="115"/>
      <c r="N55" s="115"/>
      <c r="O55" s="115"/>
      <c r="P55" s="116">
        <f>SUM(K55:M55)</f>
        <v>0</v>
      </c>
      <c r="Q55" s="116">
        <f>SUM(N55:O55)</f>
        <v>0</v>
      </c>
      <c r="R55" s="117" t="str">
        <f>IF((H55+I55)=0,"",((H55+I55)-(P55+Q55))/(H55+I55))</f>
        <v/>
      </c>
      <c r="S55" s="117" t="str">
        <f>IF(H55+I55=0,"",(P55+Q55)/(H55+I55))</f>
        <v/>
      </c>
      <c r="T55" s="125" t="str">
        <f>IF(F55="Nije ocijenjen","",IF(F55="Ocijenjen",IF(H55+I55=0,"",IF(D55="Tužilac",IF(S55&lt;0.11,40,IF(S55&lt;0.21,30,IF(S55&lt;0.31,20,IF(S55&lt;=0.5,10,IF(S55&lt;=1,0,))))),IF(S55&lt;0.11,20,IF(S55&lt;0.21,15,IF(S55&lt;0.31,10,IF(S55&lt;=0.5,5,IF(S55&lt;=1,0,)))))))))</f>
        <v/>
      </c>
      <c r="U55" s="645" t="str">
        <f>IF(F55="Nije ocijenjen","",IF(F55="Ocijenjen",IF(H56=0,T55,IF(H55+I55=0,T56,(T55+T56)/2))))</f>
        <v/>
      </c>
      <c r="V55" s="633"/>
      <c r="W55" s="633"/>
      <c r="X55" s="633"/>
      <c r="Y55" s="635" t="str">
        <f>IF(V55+W55=0,"",(V55+W55-X55)/(V55+W55))</f>
        <v/>
      </c>
      <c r="Z55" s="635" t="str">
        <f>IF(V55+W55=0,"",(X55)/(V55+W55))</f>
        <v/>
      </c>
      <c r="AA55" s="655" t="str">
        <f>IF(F55="Nije ocijenjen","",IF(F55="Ocijenjen",IF(V55+W55=0,"",IF(D55="Tužilac",IF(Z55&lt;0.11,40,IF(Z55&lt;0.21,30,IF(Z55&lt;0.31,20,IF(Z55&lt;=0.5,10,IF(Z55&lt;=1,0,))))),IF(Z55&lt;0.11,20,IF(Z55&lt;0.21,15,IF(Z55&lt;0.31,10,IF(Z55&lt;=0.5,5,IF(Z55&lt;=1,0,)))))))))</f>
        <v/>
      </c>
      <c r="AB55" s="651" t="str">
        <f t="shared" ref="AB55" si="21">IF(F55="Nije ocijenjen","",IF(F55="Ocijenjen",IF(AA55="",U55,IF(U55="",AA55,((U55+AA55)/2)))))</f>
        <v/>
      </c>
      <c r="AC55" s="661"/>
      <c r="AD55" s="677" t="str">
        <f>IF(F55="Nije ocijenjen","",IF(F55="Ocijenjen",AB55-AC55))</f>
        <v/>
      </c>
    </row>
    <row r="56" spans="2:30" ht="12.95" customHeight="1" thickBot="1" x14ac:dyDescent="0.25">
      <c r="B56" s="628"/>
      <c r="C56" s="630"/>
      <c r="D56" s="614"/>
      <c r="E56" s="630"/>
      <c r="F56" s="618"/>
      <c r="G56" s="119" t="s">
        <v>132</v>
      </c>
      <c r="H56" s="120"/>
      <c r="I56" s="121"/>
      <c r="J56" s="120"/>
      <c r="K56" s="120"/>
      <c r="L56" s="120"/>
      <c r="M56" s="121"/>
      <c r="N56" s="121"/>
      <c r="O56" s="121"/>
      <c r="P56" s="122">
        <f>SUM(K56:L56)</f>
        <v>0</v>
      </c>
      <c r="Q56" s="121"/>
      <c r="R56" s="123" t="str">
        <f>IF(H56=0,"",(H56-P56/2.5)/H56)</f>
        <v/>
      </c>
      <c r="S56" s="123" t="str">
        <f>IF(H56=0,"",(P56/2.5)/H56)</f>
        <v/>
      </c>
      <c r="T56" s="126" t="str">
        <f>IF(F55="Nije ocijenjen","",IF(F55="Ocijenjen",IF(H56=0,"",IF(D55="Tužilac",IF(S56&lt;0.26,40,IF(S56&lt;0.41,30,IF(S56&lt;0.51,20,IF(S56&lt;=0.6,10,IF(S56&lt;=1,0,))))),IF(S56&lt;0.26,20,IF(S56&lt;0.41,15,IF(S56&lt;0.51,10,IF(S56&lt;=0.6,5,IF(S56&lt;=1,0,)))))))))</f>
        <v/>
      </c>
      <c r="U56" s="646" t="e">
        <f t="shared" si="0"/>
        <v>#VALUE!</v>
      </c>
      <c r="V56" s="634"/>
      <c r="W56" s="634"/>
      <c r="X56" s="634"/>
      <c r="Y56" s="636"/>
      <c r="Z56" s="636"/>
      <c r="AA56" s="656"/>
      <c r="AB56" s="652"/>
      <c r="AC56" s="662"/>
      <c r="AD56" s="678"/>
    </row>
    <row r="57" spans="2:30" ht="12.95" customHeight="1" x14ac:dyDescent="0.2">
      <c r="B57" s="627">
        <v>24</v>
      </c>
      <c r="C57" s="629" t="str">
        <f>IF('TABELA I'!B36="","",'TABELA I'!B36)</f>
        <v/>
      </c>
      <c r="D57" s="613"/>
      <c r="E57" s="629" t="str">
        <f>IF('TABELA I'!D36="","",'TABELA I'!D36)</f>
        <v/>
      </c>
      <c r="F57" s="617" t="s">
        <v>133</v>
      </c>
      <c r="G57" s="114" t="s">
        <v>131</v>
      </c>
      <c r="H57" s="115"/>
      <c r="I57" s="115"/>
      <c r="J57" s="115"/>
      <c r="K57" s="115"/>
      <c r="L57" s="115"/>
      <c r="M57" s="115"/>
      <c r="N57" s="115"/>
      <c r="O57" s="115"/>
      <c r="P57" s="116">
        <f>SUM(K57:M57)</f>
        <v>0</v>
      </c>
      <c r="Q57" s="116">
        <f>SUM(N57:O57)</f>
        <v>0</v>
      </c>
      <c r="R57" s="117" t="str">
        <f>IF((H57+I57)=0,"",((H57+I57)-(P57+Q57))/(H57+I57))</f>
        <v/>
      </c>
      <c r="S57" s="117" t="str">
        <f>IF(H57+I57=0,"",(P57+Q57)/(H57+I57))</f>
        <v/>
      </c>
      <c r="T57" s="125" t="str">
        <f>IF(F57="Nije ocijenjen","",IF(F57="Ocijenjen",IF(H57+I57=0,"",IF(D57="Tužilac",IF(S57&lt;0.11,40,IF(S57&lt;0.21,30,IF(S57&lt;0.31,20,IF(S57&lt;=0.5,10,IF(S57&lt;=1,0,))))),IF(S57&lt;0.11,20,IF(S57&lt;0.21,15,IF(S57&lt;0.31,10,IF(S57&lt;=0.5,5,IF(S57&lt;=1,0,)))))))))</f>
        <v/>
      </c>
      <c r="U57" s="645" t="str">
        <f>IF(F57="Nije ocijenjen","",IF(F57="Ocijenjen",IF(H58=0,T57,IF(H57+I57=0,T58,(T57+T58)/2))))</f>
        <v/>
      </c>
      <c r="V57" s="633"/>
      <c r="W57" s="633"/>
      <c r="X57" s="633"/>
      <c r="Y57" s="635" t="str">
        <f>IF(V57+W57=0,"",(V57+W57-X57)/(V57+W57))</f>
        <v/>
      </c>
      <c r="Z57" s="635" t="str">
        <f>IF(V57+W57=0,"",(X57)/(V57+W57))</f>
        <v/>
      </c>
      <c r="AA57" s="655" t="str">
        <f>IF(F57="Nije ocijenjen","",IF(F57="Ocijenjen",IF(V57+W57=0,"",IF(D57="Tužilac",IF(Z57&lt;0.11,40,IF(Z57&lt;0.21,30,IF(Z57&lt;0.31,20,IF(Z57&lt;=0.5,10,IF(Z57&lt;=1,0,))))),IF(Z57&lt;0.11,20,IF(Z57&lt;0.21,15,IF(Z57&lt;0.31,10,IF(Z57&lt;=0.5,5,IF(Z57&lt;=1,0,)))))))))</f>
        <v/>
      </c>
      <c r="AB57" s="651" t="str">
        <f t="shared" ref="AB57" si="22">IF(F57="Nije ocijenjen","",IF(F57="Ocijenjen",IF(AA57="",U57,IF(U57="",AA57,((U57+AA57)/2)))))</f>
        <v/>
      </c>
      <c r="AC57" s="661"/>
      <c r="AD57" s="677" t="str">
        <f>IF(F57="Nije ocijenjen","",IF(F57="Ocijenjen",AB57-AC57))</f>
        <v/>
      </c>
    </row>
    <row r="58" spans="2:30" ht="12.95" customHeight="1" thickBot="1" x14ac:dyDescent="0.25">
      <c r="B58" s="628"/>
      <c r="C58" s="630"/>
      <c r="D58" s="614"/>
      <c r="E58" s="630"/>
      <c r="F58" s="618"/>
      <c r="G58" s="119" t="s">
        <v>132</v>
      </c>
      <c r="H58" s="120"/>
      <c r="I58" s="121"/>
      <c r="J58" s="120"/>
      <c r="K58" s="120"/>
      <c r="L58" s="120"/>
      <c r="M58" s="121"/>
      <c r="N58" s="121"/>
      <c r="O58" s="121"/>
      <c r="P58" s="122">
        <f>SUM(K58:L58)</f>
        <v>0</v>
      </c>
      <c r="Q58" s="121"/>
      <c r="R58" s="123" t="str">
        <f>IF(H58=0,"",(H58-P58/2.5)/H58)</f>
        <v/>
      </c>
      <c r="S58" s="123" t="str">
        <f>IF(H58=0,"",(P58/2.5)/H58)</f>
        <v/>
      </c>
      <c r="T58" s="126" t="str">
        <f>IF(F57="Nije ocijenjen","",IF(F57="Ocijenjen",IF(H58=0,"",IF(D57="Tužilac",IF(S58&lt;0.26,40,IF(S58&lt;0.41,30,IF(S58&lt;0.51,20,IF(S58&lt;=0.6,10,IF(S58&lt;=1,0,))))),IF(S58&lt;0.26,20,IF(S58&lt;0.41,15,IF(S58&lt;0.51,10,IF(S58&lt;=0.6,5,IF(S58&lt;=1,0,)))))))))</f>
        <v/>
      </c>
      <c r="U58" s="646" t="e">
        <f>+(#REF!+#REF!)/2</f>
        <v>#REF!</v>
      </c>
      <c r="V58" s="634"/>
      <c r="W58" s="634"/>
      <c r="X58" s="634"/>
      <c r="Y58" s="636"/>
      <c r="Z58" s="636"/>
      <c r="AA58" s="656"/>
      <c r="AB58" s="652"/>
      <c r="AC58" s="662"/>
      <c r="AD58" s="678"/>
    </row>
    <row r="59" spans="2:30" ht="12.95" customHeight="1" x14ac:dyDescent="0.2">
      <c r="B59" s="627">
        <v>25</v>
      </c>
      <c r="C59" s="629" t="str">
        <f>IF('TABELA I'!B37="","",'TABELA I'!B37)</f>
        <v/>
      </c>
      <c r="D59" s="613"/>
      <c r="E59" s="629" t="str">
        <f>IF('TABELA I'!D37="","",'TABELA I'!D37)</f>
        <v/>
      </c>
      <c r="F59" s="617" t="s">
        <v>133</v>
      </c>
      <c r="G59" s="114" t="s">
        <v>131</v>
      </c>
      <c r="H59" s="115"/>
      <c r="I59" s="115"/>
      <c r="J59" s="115"/>
      <c r="K59" s="115"/>
      <c r="L59" s="115"/>
      <c r="M59" s="115"/>
      <c r="N59" s="115"/>
      <c r="O59" s="115"/>
      <c r="P59" s="116">
        <f>SUM(K59:M59)</f>
        <v>0</v>
      </c>
      <c r="Q59" s="116">
        <f>SUM(N59:O59)</f>
        <v>0</v>
      </c>
      <c r="R59" s="117" t="str">
        <f>IF((H59+I59)=0,"",((H59+I59)-(P59+Q59))/(H59+I59))</f>
        <v/>
      </c>
      <c r="S59" s="117" t="str">
        <f>IF(H59+I59=0,"",(P59+Q59)/(H59+I59))</f>
        <v/>
      </c>
      <c r="T59" s="125" t="str">
        <f>IF(F59="Nije ocijenjen","",IF(F59="Ocijenjen",IF(H59+I59=0,"",IF(D59="Tužilac",IF(S59&lt;0.11,40,IF(S59&lt;0.21,30,IF(S59&lt;0.31,20,IF(S59&lt;=0.5,10,IF(S59&lt;=1,0,))))),IF(S59&lt;0.11,20,IF(S59&lt;0.21,15,IF(S59&lt;0.31,10,IF(S59&lt;=0.5,5,IF(S59&lt;=1,0,)))))))))</f>
        <v/>
      </c>
      <c r="U59" s="645" t="str">
        <f>IF(F59="Nije ocijenjen","",IF(F59="Ocijenjen",IF(H60=0,T59,IF(H59+I59=0,T60,(T59+T60)/2))))</f>
        <v/>
      </c>
      <c r="V59" s="633"/>
      <c r="W59" s="633"/>
      <c r="X59" s="633"/>
      <c r="Y59" s="635" t="str">
        <f>IF(V59+W59=0,"",(V59+W59-X59)/(V59+W59))</f>
        <v/>
      </c>
      <c r="Z59" s="635" t="str">
        <f>IF(V59+W59=0,"",(X59)/(V59+W59))</f>
        <v/>
      </c>
      <c r="AA59" s="655" t="str">
        <f>IF(F59="Nije ocijenjen","",IF(F59="Ocijenjen",IF(V59+W59=0,"",IF(D59="Tužilac",IF(Z59&lt;0.11,40,IF(Z59&lt;0.21,30,IF(Z59&lt;0.31,20,IF(Z59&lt;=0.5,10,IF(Z59&lt;=1,0,))))),IF(Z59&lt;0.11,20,IF(Z59&lt;0.21,15,IF(Z59&lt;0.31,10,IF(Z59&lt;=0.5,5,IF(Z59&lt;=1,0,)))))))))</f>
        <v/>
      </c>
      <c r="AB59" s="651" t="str">
        <f t="shared" ref="AB59" si="23">IF(F59="Nije ocijenjen","",IF(F59="Ocijenjen",IF(AA59="",U59,IF(U59="",AA59,((U59+AA59)/2)))))</f>
        <v/>
      </c>
      <c r="AC59" s="661"/>
      <c r="AD59" s="677" t="str">
        <f>IF(F59="Nije ocijenjen","",IF(F59="Ocijenjen",AB59-AC59))</f>
        <v/>
      </c>
    </row>
    <row r="60" spans="2:30" ht="12.95" customHeight="1" thickBot="1" x14ac:dyDescent="0.25">
      <c r="B60" s="628"/>
      <c r="C60" s="630"/>
      <c r="D60" s="614"/>
      <c r="E60" s="630"/>
      <c r="F60" s="618"/>
      <c r="G60" s="119" t="s">
        <v>132</v>
      </c>
      <c r="H60" s="120"/>
      <c r="I60" s="121"/>
      <c r="J60" s="120"/>
      <c r="K60" s="120"/>
      <c r="L60" s="120"/>
      <c r="M60" s="121"/>
      <c r="N60" s="121"/>
      <c r="O60" s="121"/>
      <c r="P60" s="122">
        <f>SUM(K60:L60)</f>
        <v>0</v>
      </c>
      <c r="Q60" s="121"/>
      <c r="R60" s="123" t="str">
        <f>IF(H60=0,"",(H60-P60/2.5)/H60)</f>
        <v/>
      </c>
      <c r="S60" s="123" t="str">
        <f>IF(H60=0,"",(P60/2.5)/H60)</f>
        <v/>
      </c>
      <c r="T60" s="126" t="str">
        <f>IF(F59="Nije ocijenjen","",IF(F59="Ocijenjen",IF(H60=0,"",IF(D59="Tužilac",IF(S60&lt;0.26,40,IF(S60&lt;0.41,30,IF(S60&lt;0.51,20,IF(S60&lt;=0.6,10,IF(S60&lt;=1,0,))))),IF(S60&lt;0.26,20,IF(S60&lt;0.41,15,IF(S60&lt;0.51,10,IF(S60&lt;=0.6,5,IF(S60&lt;=1,0,)))))))))</f>
        <v/>
      </c>
      <c r="U60" s="646" t="e">
        <f>+(#REF!+#REF!)/2</f>
        <v>#REF!</v>
      </c>
      <c r="V60" s="634"/>
      <c r="W60" s="634"/>
      <c r="X60" s="634"/>
      <c r="Y60" s="636"/>
      <c r="Z60" s="636"/>
      <c r="AA60" s="656"/>
      <c r="AB60" s="652"/>
      <c r="AC60" s="662"/>
      <c r="AD60" s="678"/>
    </row>
    <row r="61" spans="2:30" ht="12.95" customHeight="1" x14ac:dyDescent="0.2">
      <c r="B61" s="627">
        <v>26</v>
      </c>
      <c r="C61" s="629" t="str">
        <f>IF('TABELA I'!B38="","",'TABELA I'!B38)</f>
        <v/>
      </c>
      <c r="D61" s="613"/>
      <c r="E61" s="629" t="str">
        <f>IF('TABELA I'!D38="","",'TABELA I'!D38)</f>
        <v/>
      </c>
      <c r="F61" s="617" t="s">
        <v>133</v>
      </c>
      <c r="G61" s="114" t="s">
        <v>131</v>
      </c>
      <c r="H61" s="115"/>
      <c r="I61" s="115"/>
      <c r="J61" s="115"/>
      <c r="K61" s="115"/>
      <c r="L61" s="115"/>
      <c r="M61" s="115"/>
      <c r="N61" s="115"/>
      <c r="O61" s="115"/>
      <c r="P61" s="116">
        <f>SUM(K61:M61)</f>
        <v>0</v>
      </c>
      <c r="Q61" s="116">
        <f>SUM(N61:O61)</f>
        <v>0</v>
      </c>
      <c r="R61" s="117" t="str">
        <f>IF((H61+I61)=0,"",((H61+I61)-(P61+Q61))/(H61+I61))</f>
        <v/>
      </c>
      <c r="S61" s="117" t="str">
        <f>IF(H61+I61=0,"",(P61+Q61)/(H61+I61))</f>
        <v/>
      </c>
      <c r="T61" s="125" t="str">
        <f>IF(F61="Nije ocijenjen","",IF(F61="Ocijenjen",IF(H61+I61=0,"",IF(D61="Tužilac",IF(S61&lt;0.11,40,IF(S61&lt;0.21,30,IF(S61&lt;0.31,20,IF(S61&lt;=0.5,10,IF(S61&lt;=1,0,))))),IF(S61&lt;0.11,20,IF(S61&lt;0.21,15,IF(S61&lt;0.31,10,IF(S61&lt;=0.5,5,IF(S61&lt;=1,0,)))))))))</f>
        <v/>
      </c>
      <c r="U61" s="645" t="str">
        <f>IF(F61="Nije ocijenjen","",IF(F61="Ocijenjen",IF(H62=0,T61,IF(H61+I61=0,T62,(T61+T62)/2))))</f>
        <v/>
      </c>
      <c r="V61" s="633"/>
      <c r="W61" s="633"/>
      <c r="X61" s="633"/>
      <c r="Y61" s="635" t="str">
        <f>IF(V61+W61=0,"",(V61+W61-X61)/(V61+W61))</f>
        <v/>
      </c>
      <c r="Z61" s="635" t="str">
        <f>IF(V61+W61=0,"",(X61)/(V61+W61))</f>
        <v/>
      </c>
      <c r="AA61" s="655" t="str">
        <f>IF(F61="Nije ocijenjen","",IF(F61="Ocijenjen",IF(V61+W61=0,"",IF(D61="Tužilac",IF(Z61&lt;0.11,40,IF(Z61&lt;0.21,30,IF(Z61&lt;0.31,20,IF(Z61&lt;=0.5,10,IF(Z61&lt;=1,0,))))),IF(Z61&lt;0.11,20,IF(Z61&lt;0.21,15,IF(Z61&lt;0.31,10,IF(Z61&lt;=0.5,5,IF(Z61&lt;=1,0,)))))))))</f>
        <v/>
      </c>
      <c r="AB61" s="651" t="str">
        <f t="shared" ref="AB61" si="24">IF(F61="Nije ocijenjen","",IF(F61="Ocijenjen",IF(AA61="",U61,IF(U61="",AA61,((U61+AA61)/2)))))</f>
        <v/>
      </c>
      <c r="AC61" s="661"/>
      <c r="AD61" s="677" t="str">
        <f>IF(F61="Nije ocijenjen","",IF(F61="Ocijenjen",AB61-AC61))</f>
        <v/>
      </c>
    </row>
    <row r="62" spans="2:30" ht="12.95" customHeight="1" thickBot="1" x14ac:dyDescent="0.25">
      <c r="B62" s="628"/>
      <c r="C62" s="630"/>
      <c r="D62" s="614"/>
      <c r="E62" s="630"/>
      <c r="F62" s="618"/>
      <c r="G62" s="119" t="s">
        <v>132</v>
      </c>
      <c r="H62" s="120"/>
      <c r="I62" s="121"/>
      <c r="J62" s="120"/>
      <c r="K62" s="120"/>
      <c r="L62" s="120"/>
      <c r="M62" s="121"/>
      <c r="N62" s="121"/>
      <c r="O62" s="121"/>
      <c r="P62" s="122">
        <f>SUM(K62:L62)</f>
        <v>0</v>
      </c>
      <c r="Q62" s="121"/>
      <c r="R62" s="123" t="str">
        <f>IF(H62=0,"",(H62-P62/2.5)/H62)</f>
        <v/>
      </c>
      <c r="S62" s="123" t="str">
        <f>IF(H62=0,"",(P62/2.5)/H62)</f>
        <v/>
      </c>
      <c r="T62" s="126" t="str">
        <f>IF(F61="Nije ocijenjen","",IF(F61="Ocijenjen",IF(H62=0,"",IF(D61="Tužilac",IF(S62&lt;0.26,40,IF(S62&lt;0.41,30,IF(S62&lt;0.51,20,IF(S62&lt;=0.6,10,IF(S62&lt;=1,0,))))),IF(S62&lt;0.26,20,IF(S62&lt;0.41,15,IF(S62&lt;0.51,10,IF(S62&lt;=0.6,5,IF(S62&lt;=1,0,)))))))))</f>
        <v/>
      </c>
      <c r="U62" s="646" t="e">
        <f t="shared" si="0"/>
        <v>#VALUE!</v>
      </c>
      <c r="V62" s="634"/>
      <c r="W62" s="634"/>
      <c r="X62" s="634"/>
      <c r="Y62" s="636"/>
      <c r="Z62" s="636"/>
      <c r="AA62" s="656"/>
      <c r="AB62" s="652"/>
      <c r="AC62" s="662"/>
      <c r="AD62" s="678"/>
    </row>
    <row r="63" spans="2:30" ht="12.95" customHeight="1" x14ac:dyDescent="0.2">
      <c r="B63" s="627">
        <v>27</v>
      </c>
      <c r="C63" s="629" t="str">
        <f>IF('TABELA I'!B39="","",'TABELA I'!B39)</f>
        <v/>
      </c>
      <c r="D63" s="613"/>
      <c r="E63" s="629" t="str">
        <f>IF('TABELA I'!D39="","",'TABELA I'!D39)</f>
        <v/>
      </c>
      <c r="F63" s="617" t="s">
        <v>133</v>
      </c>
      <c r="G63" s="114" t="s">
        <v>131</v>
      </c>
      <c r="H63" s="115"/>
      <c r="I63" s="115"/>
      <c r="J63" s="115"/>
      <c r="K63" s="115"/>
      <c r="L63" s="115"/>
      <c r="M63" s="115"/>
      <c r="N63" s="115"/>
      <c r="O63" s="115"/>
      <c r="P63" s="116">
        <f>SUM(K63:M63)</f>
        <v>0</v>
      </c>
      <c r="Q63" s="116">
        <f>SUM(N63:O63)</f>
        <v>0</v>
      </c>
      <c r="R63" s="117" t="str">
        <f>IF((H63+I63)=0,"",((H63+I63)-(P63+Q63))/(H63+I63))</f>
        <v/>
      </c>
      <c r="S63" s="117" t="str">
        <f>IF(H63+I63=0,"",(P63+Q63)/(H63+I63))</f>
        <v/>
      </c>
      <c r="T63" s="125" t="str">
        <f>IF(F63="Nije ocijenjen","",IF(F63="Ocijenjen",IF(H63+I63=0,"",IF(D63="Tužilac",IF(S63&lt;0.11,40,IF(S63&lt;0.21,30,IF(S63&lt;0.31,20,IF(S63&lt;=0.5,10,IF(S63&lt;=1,0,))))),IF(S63&lt;0.11,20,IF(S63&lt;0.21,15,IF(S63&lt;0.31,10,IF(S63&lt;=0.5,5,IF(S63&lt;=1,0,)))))))))</f>
        <v/>
      </c>
      <c r="U63" s="645" t="str">
        <f>IF(F63="Nije ocijenjen","",IF(F63="Ocijenjen",IF(H64=0,T63,IF(H63+I63=0,T64,(T63+T64)/2))))</f>
        <v/>
      </c>
      <c r="V63" s="633"/>
      <c r="W63" s="633"/>
      <c r="X63" s="633"/>
      <c r="Y63" s="635" t="str">
        <f>IF(V63+W63=0,"",(V63+W63-X63)/(V63+W63))</f>
        <v/>
      </c>
      <c r="Z63" s="635" t="str">
        <f>IF(V63+W63=0,"",(X63)/(V63+W63))</f>
        <v/>
      </c>
      <c r="AA63" s="655" t="str">
        <f>IF(F63="Nije ocijenjen","",IF(F63="Ocijenjen",IF(V63+W63=0,"",IF(D63="Tužilac",IF(Z63&lt;0.11,40,IF(Z63&lt;0.21,30,IF(Z63&lt;0.31,20,IF(Z63&lt;=0.5,10,IF(Z63&lt;=1,0,))))),IF(Z63&lt;0.11,20,IF(Z63&lt;0.21,15,IF(Z63&lt;0.31,10,IF(Z63&lt;=0.5,5,IF(Z63&lt;=1,0,)))))))))</f>
        <v/>
      </c>
      <c r="AB63" s="651" t="str">
        <f t="shared" ref="AB63" si="25">IF(F63="Nije ocijenjen","",IF(F63="Ocijenjen",IF(AA63="",U63,IF(U63="",AA63,((U63+AA63)/2)))))</f>
        <v/>
      </c>
      <c r="AC63" s="661"/>
      <c r="AD63" s="677" t="str">
        <f>IF(F63="Nije ocijenjen","",IF(F63="Ocijenjen",AB63-AC63))</f>
        <v/>
      </c>
    </row>
    <row r="64" spans="2:30" ht="12.95" customHeight="1" thickBot="1" x14ac:dyDescent="0.25">
      <c r="B64" s="628"/>
      <c r="C64" s="630"/>
      <c r="D64" s="614"/>
      <c r="E64" s="630"/>
      <c r="F64" s="618"/>
      <c r="G64" s="119" t="s">
        <v>132</v>
      </c>
      <c r="H64" s="120"/>
      <c r="I64" s="121"/>
      <c r="J64" s="120"/>
      <c r="K64" s="120"/>
      <c r="L64" s="120"/>
      <c r="M64" s="121"/>
      <c r="N64" s="121"/>
      <c r="O64" s="121"/>
      <c r="P64" s="122">
        <f>SUM(K64:L64)</f>
        <v>0</v>
      </c>
      <c r="Q64" s="121"/>
      <c r="R64" s="123" t="str">
        <f>IF(H64=0,"",(H64-P64/2.5)/H64)</f>
        <v/>
      </c>
      <c r="S64" s="123" t="str">
        <f>IF(H64=0,"",(P64/2.5)/H64)</f>
        <v/>
      </c>
      <c r="T64" s="126" t="str">
        <f>IF(F63="Nije ocijenjen","",IF(F63="Ocijenjen",IF(H64=0,"",IF(D63="Tužilac",IF(S64&lt;0.26,40,IF(S64&lt;0.41,30,IF(S64&lt;0.51,20,IF(S64&lt;=0.6,10,IF(S64&lt;=1,0,))))),IF(S64&lt;0.26,20,IF(S64&lt;0.41,15,IF(S64&lt;0.51,10,IF(S64&lt;=0.6,5,IF(S64&lt;=1,0,)))))))))</f>
        <v/>
      </c>
      <c r="U64" s="646" t="e">
        <f>+(#REF!+#REF!)/2</f>
        <v>#REF!</v>
      </c>
      <c r="V64" s="634"/>
      <c r="W64" s="634"/>
      <c r="X64" s="634"/>
      <c r="Y64" s="636"/>
      <c r="Z64" s="636"/>
      <c r="AA64" s="656"/>
      <c r="AB64" s="652"/>
      <c r="AC64" s="662"/>
      <c r="AD64" s="678"/>
    </row>
    <row r="65" spans="2:30" ht="12.95" customHeight="1" x14ac:dyDescent="0.2">
      <c r="B65" s="627">
        <v>28</v>
      </c>
      <c r="C65" s="629" t="str">
        <f>IF('TABELA I'!B40="","",'TABELA I'!B40)</f>
        <v/>
      </c>
      <c r="D65" s="613"/>
      <c r="E65" s="629" t="str">
        <f>IF('TABELA I'!D40="","",'TABELA I'!D40)</f>
        <v/>
      </c>
      <c r="F65" s="617" t="s">
        <v>133</v>
      </c>
      <c r="G65" s="114" t="s">
        <v>131</v>
      </c>
      <c r="H65" s="115"/>
      <c r="I65" s="115"/>
      <c r="J65" s="115"/>
      <c r="K65" s="115"/>
      <c r="L65" s="115"/>
      <c r="M65" s="115"/>
      <c r="N65" s="115"/>
      <c r="O65" s="115"/>
      <c r="P65" s="116">
        <f>SUM(K65:M65)</f>
        <v>0</v>
      </c>
      <c r="Q65" s="116">
        <f>SUM(N65:O65)</f>
        <v>0</v>
      </c>
      <c r="R65" s="117" t="str">
        <f>IF((H65+I65)=0,"",((H65+I65)-(P65+Q65))/(H65+I65))</f>
        <v/>
      </c>
      <c r="S65" s="117" t="str">
        <f>IF(H65+I65=0,"",(P65+Q65)/(H65+I65))</f>
        <v/>
      </c>
      <c r="T65" s="125" t="str">
        <f>IF(F65="Nije ocijenjen","",IF(F65="Ocijenjen",IF(H65+I65=0,"",IF(D65="Tužilac",IF(S65&lt;0.11,40,IF(S65&lt;0.21,30,IF(S65&lt;0.31,20,IF(S65&lt;=0.5,10,IF(S65&lt;=1,0,))))),IF(S65&lt;0.11,20,IF(S65&lt;0.21,15,IF(S65&lt;0.31,10,IF(S65&lt;=0.5,5,IF(S65&lt;=1,0,)))))))))</f>
        <v/>
      </c>
      <c r="U65" s="645" t="str">
        <f>IF(F65="Nije ocijenjen","",IF(F65="Ocijenjen",IF(H66=0,T65,IF(H65+I65=0,T66,(T65+T66)/2))))</f>
        <v/>
      </c>
      <c r="V65" s="633"/>
      <c r="W65" s="633"/>
      <c r="X65" s="633"/>
      <c r="Y65" s="635" t="str">
        <f>IF(V65+W65=0,"",(V65+W65-X65)/(V65+W65))</f>
        <v/>
      </c>
      <c r="Z65" s="635" t="str">
        <f>IF(V65+W65=0,"",(X65)/(V65+W65))</f>
        <v/>
      </c>
      <c r="AA65" s="655" t="str">
        <f>IF(F65="Nije ocijenjen","",IF(F65="Ocijenjen",IF(V65+W65=0,"",IF(D65="Tužilac",IF(Z65&lt;0.11,40,IF(Z65&lt;0.21,30,IF(Z65&lt;0.31,20,IF(Z65&lt;=0.5,10,IF(Z65&lt;=1,0,))))),IF(Z65&lt;0.11,20,IF(Z65&lt;0.21,15,IF(Z65&lt;0.31,10,IF(Z65&lt;=0.5,5,IF(Z65&lt;=1,0,)))))))))</f>
        <v/>
      </c>
      <c r="AB65" s="651" t="str">
        <f t="shared" ref="AB65" si="26">IF(F65="Nije ocijenjen","",IF(F65="Ocijenjen",IF(AA65="",U65,IF(U65="",AA65,((U65+AA65)/2)))))</f>
        <v/>
      </c>
      <c r="AC65" s="661"/>
      <c r="AD65" s="677" t="str">
        <f>IF(F65="Nije ocijenjen","",IF(F65="Ocijenjen",AB65-AC65))</f>
        <v/>
      </c>
    </row>
    <row r="66" spans="2:30" ht="12.95" customHeight="1" thickBot="1" x14ac:dyDescent="0.25">
      <c r="B66" s="628"/>
      <c r="C66" s="630"/>
      <c r="D66" s="614"/>
      <c r="E66" s="630"/>
      <c r="F66" s="618"/>
      <c r="G66" s="119" t="s">
        <v>132</v>
      </c>
      <c r="H66" s="120"/>
      <c r="I66" s="121"/>
      <c r="J66" s="120"/>
      <c r="K66" s="120"/>
      <c r="L66" s="120"/>
      <c r="M66" s="121"/>
      <c r="N66" s="121"/>
      <c r="O66" s="121"/>
      <c r="P66" s="122">
        <f>SUM(K66:L66)</f>
        <v>0</v>
      </c>
      <c r="Q66" s="121"/>
      <c r="R66" s="123" t="str">
        <f>IF(H66=0,"",(H66-P66/2.5)/H66)</f>
        <v/>
      </c>
      <c r="S66" s="123" t="str">
        <f>IF(H66=0,"",(P66/2.5)/H66)</f>
        <v/>
      </c>
      <c r="T66" s="126" t="str">
        <f>IF(F65="Nije ocijenjen","",IF(F65="Ocijenjen",IF(H66=0,"",IF(D65="Tužilac",IF(S66&lt;0.26,40,IF(S66&lt;0.41,30,IF(S66&lt;0.51,20,IF(S66&lt;=0.6,10,IF(S66&lt;=1,0,))))),IF(S66&lt;0.26,20,IF(S66&lt;0.41,15,IF(S66&lt;0.51,10,IF(S66&lt;=0.6,5,IF(S66&lt;=1,0,)))))))))</f>
        <v/>
      </c>
      <c r="U66" s="646" t="e">
        <f t="shared" si="0"/>
        <v>#VALUE!</v>
      </c>
      <c r="V66" s="634"/>
      <c r="W66" s="634"/>
      <c r="X66" s="634"/>
      <c r="Y66" s="636"/>
      <c r="Z66" s="636"/>
      <c r="AA66" s="656"/>
      <c r="AB66" s="652"/>
      <c r="AC66" s="662"/>
      <c r="AD66" s="678"/>
    </row>
    <row r="67" spans="2:30" ht="12.95" customHeight="1" x14ac:dyDescent="0.2">
      <c r="B67" s="627">
        <v>29</v>
      </c>
      <c r="C67" s="629" t="str">
        <f>IF('TABELA I'!B41="","",'TABELA I'!B41)</f>
        <v/>
      </c>
      <c r="D67" s="613"/>
      <c r="E67" s="629" t="str">
        <f>IF('TABELA I'!D41="","",'TABELA I'!D41)</f>
        <v/>
      </c>
      <c r="F67" s="617" t="s">
        <v>133</v>
      </c>
      <c r="G67" s="114" t="s">
        <v>131</v>
      </c>
      <c r="H67" s="115"/>
      <c r="I67" s="115"/>
      <c r="J67" s="115"/>
      <c r="K67" s="115"/>
      <c r="L67" s="115"/>
      <c r="M67" s="115"/>
      <c r="N67" s="115"/>
      <c r="O67" s="115"/>
      <c r="P67" s="116">
        <f>SUM(K67:M67)</f>
        <v>0</v>
      </c>
      <c r="Q67" s="116">
        <f>SUM(N67:O67)</f>
        <v>0</v>
      </c>
      <c r="R67" s="117" t="str">
        <f>IF((H67+I67)=0,"",((H67+I67)-(P67+Q67))/(H67+I67))</f>
        <v/>
      </c>
      <c r="S67" s="117" t="str">
        <f>IF(H67+I67=0,"",(P67+Q67)/(H67+I67))</f>
        <v/>
      </c>
      <c r="T67" s="125" t="str">
        <f>IF(F67="Nije ocijenjen","",IF(F67="Ocijenjen",IF(H67+I67=0,"",IF(D67="Tužilac",IF(S67&lt;0.11,40,IF(S67&lt;0.21,30,IF(S67&lt;0.31,20,IF(S67&lt;=0.5,10,IF(S67&lt;=1,0,))))),IF(S67&lt;0.11,20,IF(S67&lt;0.21,15,IF(S67&lt;0.31,10,IF(S67&lt;=0.5,5,IF(S67&lt;=1,0,)))))))))</f>
        <v/>
      </c>
      <c r="U67" s="645" t="str">
        <f>IF(F67="Nije ocijenjen","",IF(F67="Ocijenjen",IF(H68=0,T67,IF(H67+I67=0,T68,(T67+T68)/2))))</f>
        <v/>
      </c>
      <c r="V67" s="633"/>
      <c r="W67" s="633"/>
      <c r="X67" s="633"/>
      <c r="Y67" s="635" t="str">
        <f>IF(V67+W67=0,"",(V67+W67-X67)/(V67+W67))</f>
        <v/>
      </c>
      <c r="Z67" s="635" t="str">
        <f>IF(V67+W67=0,"",(X67)/(V67+W67))</f>
        <v/>
      </c>
      <c r="AA67" s="655" t="str">
        <f>IF(F67="Nije ocijenjen","",IF(F67="Ocijenjen",IF(V67+W67=0,"",IF(D67="Tužilac",IF(Z67&lt;0.11,40,IF(Z67&lt;0.21,30,IF(Z67&lt;0.31,20,IF(Z67&lt;=0.5,10,IF(Z67&lt;=1,0,))))),IF(Z67&lt;0.11,20,IF(Z67&lt;0.21,15,IF(Z67&lt;0.31,10,IF(Z67&lt;=0.5,5,IF(Z67&lt;=1,0,)))))))))</f>
        <v/>
      </c>
      <c r="AB67" s="651" t="str">
        <f t="shared" ref="AB67" si="27">IF(F67="Nije ocijenjen","",IF(F67="Ocijenjen",IF(AA67="",U67,IF(U67="",AA67,((U67+AA67)/2)))))</f>
        <v/>
      </c>
      <c r="AC67" s="661"/>
      <c r="AD67" s="677" t="str">
        <f>IF(F67="Nije ocijenjen","",IF(F67="Ocijenjen",AB67-AC67))</f>
        <v/>
      </c>
    </row>
    <row r="68" spans="2:30" ht="12.95" customHeight="1" thickBot="1" x14ac:dyDescent="0.25">
      <c r="B68" s="628"/>
      <c r="C68" s="630"/>
      <c r="D68" s="614"/>
      <c r="E68" s="630"/>
      <c r="F68" s="618"/>
      <c r="G68" s="119" t="s">
        <v>132</v>
      </c>
      <c r="H68" s="120"/>
      <c r="I68" s="121"/>
      <c r="J68" s="120"/>
      <c r="K68" s="120"/>
      <c r="L68" s="120"/>
      <c r="M68" s="121"/>
      <c r="N68" s="121"/>
      <c r="O68" s="121"/>
      <c r="P68" s="122">
        <f>SUM(K68:L68)</f>
        <v>0</v>
      </c>
      <c r="Q68" s="121"/>
      <c r="R68" s="123" t="str">
        <f>IF(H68=0,"",(H68-P68/2.5)/H68)</f>
        <v/>
      </c>
      <c r="S68" s="123" t="str">
        <f>IF(H68=0,"",(P68/2.5)/H68)</f>
        <v/>
      </c>
      <c r="T68" s="126" t="str">
        <f>IF(F67="Nije ocijenjen","",IF(F67="Ocijenjen",IF(H68=0,"",IF(D67="Tužilac",IF(S68&lt;0.26,40,IF(S68&lt;0.41,30,IF(S68&lt;0.51,20,IF(S68&lt;=0.6,10,IF(S68&lt;=1,0,))))),IF(S68&lt;0.26,20,IF(S68&lt;0.41,15,IF(S68&lt;0.51,10,IF(S68&lt;=0.6,5,IF(S68&lt;=1,0,)))))))))</f>
        <v/>
      </c>
      <c r="U68" s="646" t="e">
        <f>+(#REF!+#REF!)/2</f>
        <v>#REF!</v>
      </c>
      <c r="V68" s="634"/>
      <c r="W68" s="634"/>
      <c r="X68" s="634"/>
      <c r="Y68" s="636"/>
      <c r="Z68" s="636"/>
      <c r="AA68" s="656"/>
      <c r="AB68" s="652"/>
      <c r="AC68" s="662"/>
      <c r="AD68" s="678"/>
    </row>
    <row r="69" spans="2:30" ht="12.95" customHeight="1" x14ac:dyDescent="0.2">
      <c r="B69" s="627">
        <v>30</v>
      </c>
      <c r="C69" s="629" t="str">
        <f>IF('TABELA I'!B42="","",'TABELA I'!B42)</f>
        <v/>
      </c>
      <c r="D69" s="613"/>
      <c r="E69" s="629" t="str">
        <f>IF('TABELA I'!D42="","",'TABELA I'!D42)</f>
        <v/>
      </c>
      <c r="F69" s="617" t="s">
        <v>133</v>
      </c>
      <c r="G69" s="114" t="s">
        <v>131</v>
      </c>
      <c r="H69" s="115"/>
      <c r="I69" s="115"/>
      <c r="J69" s="115"/>
      <c r="K69" s="115"/>
      <c r="L69" s="115"/>
      <c r="M69" s="115"/>
      <c r="N69" s="115"/>
      <c r="O69" s="115"/>
      <c r="P69" s="116">
        <f>SUM(K69:M69)</f>
        <v>0</v>
      </c>
      <c r="Q69" s="116">
        <f>SUM(N69:O69)</f>
        <v>0</v>
      </c>
      <c r="R69" s="117" t="str">
        <f>IF((H69+I69)=0,"",((H69+I69)-(P69+Q69))/(H69+I69))</f>
        <v/>
      </c>
      <c r="S69" s="117" t="str">
        <f>IF(H69+I69=0,"",(P69+Q69)/(H69+I69))</f>
        <v/>
      </c>
      <c r="T69" s="125" t="str">
        <f>IF(F69="Nije ocijenjen","",IF(F69="Ocijenjen",IF(H69+I69=0,"",IF(D69="Tužilac",IF(S69&lt;0.11,40,IF(S69&lt;0.21,30,IF(S69&lt;0.31,20,IF(S69&lt;=0.5,10,IF(S69&lt;=1,0,))))),IF(S69&lt;0.11,20,IF(S69&lt;0.21,15,IF(S69&lt;0.31,10,IF(S69&lt;=0.5,5,IF(S69&lt;=1,0,)))))))))</f>
        <v/>
      </c>
      <c r="U69" s="645" t="str">
        <f>IF(F69="Nije ocijenjen","",IF(F69="Ocijenjen",IF(H70=0,T69,IF(H69+I69=0,T70,(T69+T70)/2))))</f>
        <v/>
      </c>
      <c r="V69" s="633"/>
      <c r="W69" s="633"/>
      <c r="X69" s="633"/>
      <c r="Y69" s="635" t="str">
        <f>IF(V69+W69=0,"",(V69+W69-X69)/(V69+W69))</f>
        <v/>
      </c>
      <c r="Z69" s="635" t="str">
        <f>IF(V69+W69=0,"",(X69)/(V69+W69))</f>
        <v/>
      </c>
      <c r="AA69" s="655" t="str">
        <f>IF(F69="Nije ocijenjen","",IF(F69="Ocijenjen",IF(V69+W69=0,"",IF(D69="Tužilac",IF(Z69&lt;0.11,40,IF(Z69&lt;0.21,30,IF(Z69&lt;0.31,20,IF(Z69&lt;=0.5,10,IF(Z69&lt;=1,0,))))),IF(Z69&lt;0.11,20,IF(Z69&lt;0.21,15,IF(Z69&lt;0.31,10,IF(Z69&lt;=0.5,5,IF(Z69&lt;=1,0,)))))))))</f>
        <v/>
      </c>
      <c r="AB69" s="651" t="str">
        <f t="shared" ref="AB69" si="28">IF(F69="Nije ocijenjen","",IF(F69="Ocijenjen",IF(AA69="",U69,IF(U69="",AA69,((U69+AA69)/2)))))</f>
        <v/>
      </c>
      <c r="AC69" s="661"/>
      <c r="AD69" s="677" t="str">
        <f>IF(F69="Nije ocijenjen","",IF(F69="Ocijenjen",AB69-AC69))</f>
        <v/>
      </c>
    </row>
    <row r="70" spans="2:30" ht="12.95" customHeight="1" thickBot="1" x14ac:dyDescent="0.25">
      <c r="B70" s="628"/>
      <c r="C70" s="630"/>
      <c r="D70" s="614"/>
      <c r="E70" s="630"/>
      <c r="F70" s="618"/>
      <c r="G70" s="119" t="s">
        <v>132</v>
      </c>
      <c r="H70" s="120"/>
      <c r="I70" s="121"/>
      <c r="J70" s="120"/>
      <c r="K70" s="120"/>
      <c r="L70" s="120"/>
      <c r="M70" s="121"/>
      <c r="N70" s="121"/>
      <c r="O70" s="121"/>
      <c r="P70" s="122">
        <f>SUM(K70:L70)</f>
        <v>0</v>
      </c>
      <c r="Q70" s="121"/>
      <c r="R70" s="123" t="str">
        <f>IF(H70=0,"",(H70-P70/2.5)/H70)</f>
        <v/>
      </c>
      <c r="S70" s="123" t="str">
        <f>IF(H70=0,"",(P70/2.5)/H70)</f>
        <v/>
      </c>
      <c r="T70" s="126" t="str">
        <f>IF(F69="Nije ocijenjen","",IF(F69="Ocijenjen",IF(H70=0,"",IF(D69="Tužilac",IF(S70&lt;0.26,40,IF(S70&lt;0.41,30,IF(S70&lt;0.51,20,IF(S70&lt;=0.6,10,IF(S70&lt;=1,0,))))),IF(S70&lt;0.26,20,IF(S70&lt;0.41,15,IF(S70&lt;0.51,10,IF(S70&lt;=0.6,5,IF(S70&lt;=1,0,)))))))))</f>
        <v/>
      </c>
      <c r="U70" s="646" t="e">
        <f t="shared" si="0"/>
        <v>#VALUE!</v>
      </c>
      <c r="V70" s="634"/>
      <c r="W70" s="634"/>
      <c r="X70" s="634"/>
      <c r="Y70" s="636"/>
      <c r="Z70" s="636"/>
      <c r="AA70" s="656"/>
      <c r="AB70" s="652"/>
      <c r="AC70" s="662"/>
      <c r="AD70" s="678"/>
    </row>
    <row r="71" spans="2:30" ht="12.95" customHeight="1" x14ac:dyDescent="0.2">
      <c r="B71" s="627">
        <v>31</v>
      </c>
      <c r="C71" s="629" t="str">
        <f>IF('TABELA I'!B43="","",'TABELA I'!B43)</f>
        <v/>
      </c>
      <c r="D71" s="613"/>
      <c r="E71" s="629" t="str">
        <f>IF('TABELA I'!D43="","",'TABELA I'!D43)</f>
        <v/>
      </c>
      <c r="F71" s="617" t="s">
        <v>133</v>
      </c>
      <c r="G71" s="114" t="s">
        <v>131</v>
      </c>
      <c r="H71" s="115"/>
      <c r="I71" s="115"/>
      <c r="J71" s="115"/>
      <c r="K71" s="115"/>
      <c r="L71" s="115"/>
      <c r="M71" s="115"/>
      <c r="N71" s="115"/>
      <c r="O71" s="115"/>
      <c r="P71" s="116">
        <f>SUM(K71:M71)</f>
        <v>0</v>
      </c>
      <c r="Q71" s="116">
        <f>SUM(N71:O71)</f>
        <v>0</v>
      </c>
      <c r="R71" s="117" t="str">
        <f>IF((H71+I71)=0,"",((H71+I71)-(P71+Q71))/(H71+I71))</f>
        <v/>
      </c>
      <c r="S71" s="117" t="str">
        <f>IF(H71+I71=0,"",(P71+Q71)/(H71+I71))</f>
        <v/>
      </c>
      <c r="T71" s="125" t="str">
        <f>IF(F71="Nije ocijenjen","",IF(F71="Ocijenjen",IF(H71+I71=0,"",IF(D71="Tužilac",IF(S71&lt;0.11,40,IF(S71&lt;0.21,30,IF(S71&lt;0.31,20,IF(S71&lt;=0.5,10,IF(S71&lt;=1,0,))))),IF(S71&lt;0.11,20,IF(S71&lt;0.21,15,IF(S71&lt;0.31,10,IF(S71&lt;=0.5,5,IF(S71&lt;=1,0,)))))))))</f>
        <v/>
      </c>
      <c r="U71" s="645" t="str">
        <f>IF(F71="Nije ocijenjen","",IF(F71="Ocijenjen",IF(H72=0,T71,IF(H71+I71=0,T72,(T71+T72)/2))))</f>
        <v/>
      </c>
      <c r="V71" s="633"/>
      <c r="W71" s="633"/>
      <c r="X71" s="633"/>
      <c r="Y71" s="635" t="str">
        <f>IF(V71+W71=0,"",(V71+W71-X71)/(V71+W71))</f>
        <v/>
      </c>
      <c r="Z71" s="635" t="str">
        <f>IF(V71+W71=0,"",(X71)/(V71+W71))</f>
        <v/>
      </c>
      <c r="AA71" s="655" t="str">
        <f>IF(F71="Nije ocijenjen","",IF(F71="Ocijenjen",IF(V71+W71=0,"",IF(D71="Tužilac",IF(Z71&lt;0.11,40,IF(Z71&lt;0.21,30,IF(Z71&lt;0.31,20,IF(Z71&lt;=0.5,10,IF(Z71&lt;=1,0,))))),IF(Z71&lt;0.11,20,IF(Z71&lt;0.21,15,IF(Z71&lt;0.31,10,IF(Z71&lt;=0.5,5,IF(Z71&lt;=1,0,)))))))))</f>
        <v/>
      </c>
      <c r="AB71" s="651" t="str">
        <f t="shared" ref="AB71" si="29">IF(F71="Nije ocijenjen","",IF(F71="Ocijenjen",IF(AA71="",U71,IF(U71="",AA71,((U71+AA71)/2)))))</f>
        <v/>
      </c>
      <c r="AC71" s="661"/>
      <c r="AD71" s="677" t="str">
        <f>IF(F71="Nije ocijenjen","",IF(F71="Ocijenjen",AB71-AC71))</f>
        <v/>
      </c>
    </row>
    <row r="72" spans="2:30" ht="12.95" customHeight="1" thickBot="1" x14ac:dyDescent="0.25">
      <c r="B72" s="628"/>
      <c r="C72" s="630"/>
      <c r="D72" s="614"/>
      <c r="E72" s="630"/>
      <c r="F72" s="618"/>
      <c r="G72" s="119" t="s">
        <v>132</v>
      </c>
      <c r="H72" s="120"/>
      <c r="I72" s="121"/>
      <c r="J72" s="120"/>
      <c r="K72" s="120"/>
      <c r="L72" s="120"/>
      <c r="M72" s="121"/>
      <c r="N72" s="121"/>
      <c r="O72" s="121"/>
      <c r="P72" s="122">
        <f>SUM(K72:L72)</f>
        <v>0</v>
      </c>
      <c r="Q72" s="121"/>
      <c r="R72" s="123" t="str">
        <f>IF(H72=0,"",(H72-P72/2.5)/H72)</f>
        <v/>
      </c>
      <c r="S72" s="123" t="str">
        <f>IF(H72=0,"",(P72/2.5)/H72)</f>
        <v/>
      </c>
      <c r="T72" s="126" t="str">
        <f>IF(F71="Nije ocijenjen","",IF(F71="Ocijenjen",IF(H72=0,"",IF(D71="Tužilac",IF(S72&lt;0.26,40,IF(S72&lt;0.41,30,IF(S72&lt;0.51,20,IF(S72&lt;=0.6,10,IF(S72&lt;=1,0,))))),IF(S72&lt;0.26,20,IF(S72&lt;0.41,15,IF(S72&lt;0.51,10,IF(S72&lt;=0.6,5,IF(S72&lt;=1,0,)))))))))</f>
        <v/>
      </c>
      <c r="U72" s="646" t="e">
        <f>+(#REF!+#REF!)/2</f>
        <v>#REF!</v>
      </c>
      <c r="V72" s="634"/>
      <c r="W72" s="634"/>
      <c r="X72" s="634"/>
      <c r="Y72" s="636"/>
      <c r="Z72" s="636"/>
      <c r="AA72" s="656"/>
      <c r="AB72" s="652"/>
      <c r="AC72" s="662"/>
      <c r="AD72" s="678"/>
    </row>
    <row r="73" spans="2:30" ht="12.95" customHeight="1" x14ac:dyDescent="0.2">
      <c r="B73" s="627">
        <v>32</v>
      </c>
      <c r="C73" s="629" t="str">
        <f>IF('TABELA I'!B44="","",'TABELA I'!B44)</f>
        <v/>
      </c>
      <c r="D73" s="613"/>
      <c r="E73" s="629" t="str">
        <f>IF('TABELA I'!D44="","",'TABELA I'!D44)</f>
        <v/>
      </c>
      <c r="F73" s="617" t="s">
        <v>133</v>
      </c>
      <c r="G73" s="114" t="s">
        <v>131</v>
      </c>
      <c r="H73" s="115"/>
      <c r="I73" s="115"/>
      <c r="J73" s="115"/>
      <c r="K73" s="115"/>
      <c r="L73" s="115"/>
      <c r="M73" s="115"/>
      <c r="N73" s="115"/>
      <c r="O73" s="115"/>
      <c r="P73" s="116">
        <f>SUM(K73:M73)</f>
        <v>0</v>
      </c>
      <c r="Q73" s="116">
        <f>SUM(N73:O73)</f>
        <v>0</v>
      </c>
      <c r="R73" s="117" t="str">
        <f>IF((H73+I73)=0,"",((H73+I73)-(P73+Q73))/(H73+I73))</f>
        <v/>
      </c>
      <c r="S73" s="117" t="str">
        <f>IF(H73+I73=0,"",(P73+Q73)/(H73+I73))</f>
        <v/>
      </c>
      <c r="T73" s="125" t="str">
        <f>IF(F73="Nije ocijenjen","",IF(F73="Ocijenjen",IF(H73+I73=0,"",IF(D73="Tužilac",IF(S73&lt;0.11,40,IF(S73&lt;0.21,30,IF(S73&lt;0.31,20,IF(S73&lt;=0.5,10,IF(S73&lt;=1,0,))))),IF(S73&lt;0.11,20,IF(S73&lt;0.21,15,IF(S73&lt;0.31,10,IF(S73&lt;=0.5,5,IF(S73&lt;=1,0,)))))))))</f>
        <v/>
      </c>
      <c r="U73" s="645" t="str">
        <f>IF(F73="Nije ocijenjen","",IF(F73="Ocijenjen",IF(H74=0,T73,IF(H73+I73=0,T74,(T73+T74)/2))))</f>
        <v/>
      </c>
      <c r="V73" s="633"/>
      <c r="W73" s="633"/>
      <c r="X73" s="633"/>
      <c r="Y73" s="635" t="str">
        <f>IF(V73+W73=0,"",(V73+W73-X73)/(V73+W73))</f>
        <v/>
      </c>
      <c r="Z73" s="635" t="str">
        <f>IF(V73+W73=0,"",(X73)/(V73+W73))</f>
        <v/>
      </c>
      <c r="AA73" s="655" t="str">
        <f>IF(F73="Nije ocijenjen","",IF(F73="Ocijenjen",IF(V73+W73=0,"",IF(D73="Tužilac",IF(Z73&lt;0.11,40,IF(Z73&lt;0.21,30,IF(Z73&lt;0.31,20,IF(Z73&lt;=0.5,10,IF(Z73&lt;=1,0,))))),IF(Z73&lt;0.11,20,IF(Z73&lt;0.21,15,IF(Z73&lt;0.31,10,IF(Z73&lt;=0.5,5,IF(Z73&lt;=1,0,)))))))))</f>
        <v/>
      </c>
      <c r="AB73" s="651" t="str">
        <f t="shared" ref="AB73" si="30">IF(F73="Nije ocijenjen","",IF(F73="Ocijenjen",IF(AA73="",U73,IF(U73="",AA73,((U73+AA73)/2)))))</f>
        <v/>
      </c>
      <c r="AC73" s="661"/>
      <c r="AD73" s="677" t="str">
        <f>IF(F73="Nije ocijenjen","",IF(F73="Ocijenjen",AB73-AC73))</f>
        <v/>
      </c>
    </row>
    <row r="74" spans="2:30" ht="12.95" customHeight="1" thickBot="1" x14ac:dyDescent="0.25">
      <c r="B74" s="628"/>
      <c r="C74" s="630"/>
      <c r="D74" s="614"/>
      <c r="E74" s="630"/>
      <c r="F74" s="618"/>
      <c r="G74" s="119" t="s">
        <v>132</v>
      </c>
      <c r="H74" s="120"/>
      <c r="I74" s="121"/>
      <c r="J74" s="120"/>
      <c r="K74" s="120"/>
      <c r="L74" s="120"/>
      <c r="M74" s="121"/>
      <c r="N74" s="121"/>
      <c r="O74" s="121"/>
      <c r="P74" s="122">
        <f>SUM(K74:L74)</f>
        <v>0</v>
      </c>
      <c r="Q74" s="121"/>
      <c r="R74" s="123" t="str">
        <f>IF(H74=0,"",(H74-P74/2.5)/H74)</f>
        <v/>
      </c>
      <c r="S74" s="123" t="str">
        <f>IF(H74=0,"",(P74/2.5)/H74)</f>
        <v/>
      </c>
      <c r="T74" s="126" t="str">
        <f>IF(F73="Nije ocijenjen","",IF(F73="Ocijenjen",IF(H74=0,"",IF(D73="Tužilac",IF(S74&lt;0.26,40,IF(S74&lt;0.41,30,IF(S74&lt;0.51,20,IF(S74&lt;=0.6,10,IF(S74&lt;=1,0,))))),IF(S74&lt;0.26,20,IF(S74&lt;0.41,15,IF(S74&lt;0.51,10,IF(S74&lt;=0.6,5,IF(S74&lt;=1,0,)))))))))</f>
        <v/>
      </c>
      <c r="U74" s="646" t="e">
        <f t="shared" si="0"/>
        <v>#VALUE!</v>
      </c>
      <c r="V74" s="634"/>
      <c r="W74" s="634"/>
      <c r="X74" s="634"/>
      <c r="Y74" s="636"/>
      <c r="Z74" s="636"/>
      <c r="AA74" s="656"/>
      <c r="AB74" s="652"/>
      <c r="AC74" s="662"/>
      <c r="AD74" s="678"/>
    </row>
    <row r="75" spans="2:30" ht="12.95" customHeight="1" x14ac:dyDescent="0.2">
      <c r="B75" s="627">
        <v>33</v>
      </c>
      <c r="C75" s="629" t="str">
        <f>IF('TABELA I'!B45="","",'TABELA I'!B45)</f>
        <v/>
      </c>
      <c r="D75" s="613"/>
      <c r="E75" s="629" t="str">
        <f>IF('TABELA I'!D45="","",'TABELA I'!D45)</f>
        <v/>
      </c>
      <c r="F75" s="617" t="s">
        <v>133</v>
      </c>
      <c r="G75" s="114" t="s">
        <v>131</v>
      </c>
      <c r="H75" s="115"/>
      <c r="I75" s="115"/>
      <c r="J75" s="115"/>
      <c r="K75" s="115"/>
      <c r="L75" s="115"/>
      <c r="M75" s="115"/>
      <c r="N75" s="115"/>
      <c r="O75" s="115"/>
      <c r="P75" s="116">
        <f>SUM(K75:M75)</f>
        <v>0</v>
      </c>
      <c r="Q75" s="116">
        <f>SUM(N75:O75)</f>
        <v>0</v>
      </c>
      <c r="R75" s="117" t="str">
        <f>IF((H75+I75)=0,"",((H75+I75)-(P75+Q75))/(H75+I75))</f>
        <v/>
      </c>
      <c r="S75" s="117" t="str">
        <f>IF(H75+I75=0,"",(P75+Q75)/(H75+I75))</f>
        <v/>
      </c>
      <c r="T75" s="125" t="str">
        <f>IF(F75="Nije ocijenjen","",IF(F75="Ocijenjen",IF(H75+I75=0,"",IF(D75="Tužilac",IF(S75&lt;0.11,40,IF(S75&lt;0.21,30,IF(S75&lt;0.31,20,IF(S75&lt;=0.5,10,IF(S75&lt;=1,0,))))),IF(S75&lt;0.11,20,IF(S75&lt;0.21,15,IF(S75&lt;0.31,10,IF(S75&lt;=0.5,5,IF(S75&lt;=1,0,)))))))))</f>
        <v/>
      </c>
      <c r="U75" s="645" t="str">
        <f>IF(F75="Nije ocijenjen","",IF(F75="Ocijenjen",IF(H76=0,T75,IF(H75+I75=0,T76,(T75+T76)/2))))</f>
        <v/>
      </c>
      <c r="V75" s="633"/>
      <c r="W75" s="633"/>
      <c r="X75" s="633"/>
      <c r="Y75" s="635" t="str">
        <f>IF(V75+W75=0,"",(V75+W75-X75)/(V75+W75))</f>
        <v/>
      </c>
      <c r="Z75" s="635" t="str">
        <f>IF(V75+W75=0,"",(X75)/(V75+W75))</f>
        <v/>
      </c>
      <c r="AA75" s="655" t="str">
        <f>IF(F75="Nije ocijenjen","",IF(F75="Ocijenjen",IF(V75+W75=0,"",IF(D75="Tužilac",IF(Z75&lt;0.11,40,IF(Z75&lt;0.21,30,IF(Z75&lt;0.31,20,IF(Z75&lt;=0.5,10,IF(Z75&lt;=1,0,))))),IF(Z75&lt;0.11,20,IF(Z75&lt;0.21,15,IF(Z75&lt;0.31,10,IF(Z75&lt;=0.5,5,IF(Z75&lt;=1,0,)))))))))</f>
        <v/>
      </c>
      <c r="AB75" s="651" t="str">
        <f t="shared" ref="AB75" si="31">IF(F75="Nije ocijenjen","",IF(F75="Ocijenjen",IF(AA75="",U75,IF(U75="",AA75,((U75+AA75)/2)))))</f>
        <v/>
      </c>
      <c r="AC75" s="661"/>
      <c r="AD75" s="677" t="str">
        <f>IF(F75="Nije ocijenjen","",IF(F75="Ocijenjen",AB75-AC75))</f>
        <v/>
      </c>
    </row>
    <row r="76" spans="2:30" ht="12.95" customHeight="1" thickBot="1" x14ac:dyDescent="0.25">
      <c r="B76" s="628"/>
      <c r="C76" s="630"/>
      <c r="D76" s="614"/>
      <c r="E76" s="630"/>
      <c r="F76" s="618"/>
      <c r="G76" s="119" t="s">
        <v>132</v>
      </c>
      <c r="H76" s="120"/>
      <c r="I76" s="121"/>
      <c r="J76" s="120"/>
      <c r="K76" s="120"/>
      <c r="L76" s="120"/>
      <c r="M76" s="121"/>
      <c r="N76" s="121"/>
      <c r="O76" s="121"/>
      <c r="P76" s="122">
        <f>SUM(K76:L76)</f>
        <v>0</v>
      </c>
      <c r="Q76" s="121"/>
      <c r="R76" s="123" t="str">
        <f>IF(H76=0,"",(H76-P76/2.5)/H76)</f>
        <v/>
      </c>
      <c r="S76" s="123" t="str">
        <f>IF(H76=0,"",(P76/2.5)/H76)</f>
        <v/>
      </c>
      <c r="T76" s="126" t="str">
        <f>IF(F75="Nije ocijenjen","",IF(F75="Ocijenjen",IF(H76=0,"",IF(D75="Tužilac",IF(S76&lt;0.26,40,IF(S76&lt;0.41,30,IF(S76&lt;0.51,20,IF(S76&lt;=0.6,10,IF(S76&lt;=1,0,))))),IF(S76&lt;0.26,20,IF(S76&lt;0.41,15,IF(S76&lt;0.51,10,IF(S76&lt;=0.6,5,IF(S76&lt;=1,0,)))))))))</f>
        <v/>
      </c>
      <c r="U76" s="646" t="e">
        <f>+(#REF!+#REF!)/2</f>
        <v>#REF!</v>
      </c>
      <c r="V76" s="634"/>
      <c r="W76" s="634"/>
      <c r="X76" s="634"/>
      <c r="Y76" s="636"/>
      <c r="Z76" s="636"/>
      <c r="AA76" s="656"/>
      <c r="AB76" s="652"/>
      <c r="AC76" s="662"/>
      <c r="AD76" s="678"/>
    </row>
    <row r="77" spans="2:30" ht="12.95" customHeight="1" x14ac:dyDescent="0.2">
      <c r="B77" s="627">
        <v>34</v>
      </c>
      <c r="C77" s="629" t="str">
        <f>IF('TABELA I'!B46="","",'TABELA I'!B46)</f>
        <v/>
      </c>
      <c r="D77" s="613"/>
      <c r="E77" s="629" t="str">
        <f>IF('TABELA I'!D46="","",'TABELA I'!D46)</f>
        <v/>
      </c>
      <c r="F77" s="617" t="s">
        <v>133</v>
      </c>
      <c r="G77" s="114" t="s">
        <v>131</v>
      </c>
      <c r="H77" s="115"/>
      <c r="I77" s="115"/>
      <c r="J77" s="115"/>
      <c r="K77" s="115"/>
      <c r="L77" s="115"/>
      <c r="M77" s="115"/>
      <c r="N77" s="115"/>
      <c r="O77" s="115"/>
      <c r="P77" s="116">
        <f>SUM(K77:M77)</f>
        <v>0</v>
      </c>
      <c r="Q77" s="116">
        <f>SUM(N77:O77)</f>
        <v>0</v>
      </c>
      <c r="R77" s="117" t="str">
        <f>IF((H77+I77)=0,"",((H77+I77)-(P77+Q77))/(H77+I77))</f>
        <v/>
      </c>
      <c r="S77" s="117" t="str">
        <f>IF(H77+I77=0,"",(P77+Q77)/(H77+I77))</f>
        <v/>
      </c>
      <c r="T77" s="125" t="str">
        <f>IF(F77="Nije ocijenjen","",IF(F77="Ocijenjen",IF(H77+I77=0,"",IF(D77="Tužilac",IF(S77&lt;0.11,40,IF(S77&lt;0.21,30,IF(S77&lt;0.31,20,IF(S77&lt;=0.5,10,IF(S77&lt;=1,0,))))),IF(S77&lt;0.11,20,IF(S77&lt;0.21,15,IF(S77&lt;0.31,10,IF(S77&lt;=0.5,5,IF(S77&lt;=1,0,)))))))))</f>
        <v/>
      </c>
      <c r="U77" s="645" t="str">
        <f>IF(F77="Nije ocijenjen","",IF(F77="Ocijenjen",IF(H78=0,T77,IF(H77+I77=0,T78,(T77+T78)/2))))</f>
        <v/>
      </c>
      <c r="V77" s="633"/>
      <c r="W77" s="633"/>
      <c r="X77" s="633"/>
      <c r="Y77" s="635" t="str">
        <f>IF(V77+W77=0,"",(V77+W77-X77)/(V77+W77))</f>
        <v/>
      </c>
      <c r="Z77" s="635" t="str">
        <f>IF(V77+W77=0,"",(X77)/(V77+W77))</f>
        <v/>
      </c>
      <c r="AA77" s="655" t="str">
        <f>IF(F77="Nije ocijenjen","",IF(F77="Ocijenjen",IF(V77+W77=0,"",IF(D77="Tužilac",IF(Z77&lt;0.11,40,IF(Z77&lt;0.21,30,IF(Z77&lt;0.31,20,IF(Z77&lt;=0.5,10,IF(Z77&lt;=1,0,))))),IF(Z77&lt;0.11,20,IF(Z77&lt;0.21,15,IF(Z77&lt;0.31,10,IF(Z77&lt;=0.5,5,IF(Z77&lt;=1,0,)))))))))</f>
        <v/>
      </c>
      <c r="AB77" s="651" t="str">
        <f t="shared" ref="AB77" si="32">IF(F77="Nije ocijenjen","",IF(F77="Ocijenjen",IF(AA77="",U77,IF(U77="",AA77,((U77+AA77)/2)))))</f>
        <v/>
      </c>
      <c r="AC77" s="661"/>
      <c r="AD77" s="677" t="str">
        <f>IF(F77="Nije ocijenjen","",IF(F77="Ocijenjen",AB77-AC77))</f>
        <v/>
      </c>
    </row>
    <row r="78" spans="2:30" ht="12.95" customHeight="1" thickBot="1" x14ac:dyDescent="0.25">
      <c r="B78" s="628"/>
      <c r="C78" s="630"/>
      <c r="D78" s="614"/>
      <c r="E78" s="630"/>
      <c r="F78" s="618"/>
      <c r="G78" s="119" t="s">
        <v>132</v>
      </c>
      <c r="H78" s="120"/>
      <c r="I78" s="121"/>
      <c r="J78" s="120"/>
      <c r="K78" s="120"/>
      <c r="L78" s="120"/>
      <c r="M78" s="121"/>
      <c r="N78" s="121"/>
      <c r="O78" s="121"/>
      <c r="P78" s="122">
        <f>SUM(K78:L78)</f>
        <v>0</v>
      </c>
      <c r="Q78" s="121"/>
      <c r="R78" s="123" t="str">
        <f>IF(H78=0,"",(H78-P78/2.5)/H78)</f>
        <v/>
      </c>
      <c r="S78" s="123" t="str">
        <f>IF(H78=0,"",(P78/2.5)/H78)</f>
        <v/>
      </c>
      <c r="T78" s="126" t="str">
        <f>IF(F77="Nije ocijenjen","",IF(F77="Ocijenjen",IF(H78=0,"",IF(D77="Tužilac",IF(S78&lt;0.26,40,IF(S78&lt;0.41,30,IF(S78&lt;0.51,20,IF(S78&lt;=0.6,10,IF(S78&lt;=1,0,))))),IF(S78&lt;0.26,20,IF(S78&lt;0.41,15,IF(S78&lt;0.51,10,IF(S78&lt;=0.6,5,IF(S78&lt;=1,0,)))))))))</f>
        <v/>
      </c>
      <c r="U78" s="646" t="e">
        <f t="shared" si="0"/>
        <v>#VALUE!</v>
      </c>
      <c r="V78" s="634"/>
      <c r="W78" s="634"/>
      <c r="X78" s="634"/>
      <c r="Y78" s="636"/>
      <c r="Z78" s="636"/>
      <c r="AA78" s="656"/>
      <c r="AB78" s="652"/>
      <c r="AC78" s="662"/>
      <c r="AD78" s="678"/>
    </row>
    <row r="79" spans="2:30" ht="12.95" customHeight="1" x14ac:dyDescent="0.2">
      <c r="B79" s="627">
        <v>35</v>
      </c>
      <c r="C79" s="629" t="str">
        <f>IF('TABELA I'!B47="","",'TABELA I'!B47)</f>
        <v/>
      </c>
      <c r="D79" s="613"/>
      <c r="E79" s="629" t="str">
        <f>IF('TABELA I'!D47="","",'TABELA I'!D47)</f>
        <v/>
      </c>
      <c r="F79" s="617" t="s">
        <v>133</v>
      </c>
      <c r="G79" s="114" t="s">
        <v>131</v>
      </c>
      <c r="H79" s="115"/>
      <c r="I79" s="115"/>
      <c r="J79" s="115"/>
      <c r="K79" s="115"/>
      <c r="L79" s="115"/>
      <c r="M79" s="115"/>
      <c r="N79" s="115"/>
      <c r="O79" s="115"/>
      <c r="P79" s="116">
        <f>SUM(K79:M79)</f>
        <v>0</v>
      </c>
      <c r="Q79" s="116">
        <f>SUM(N79:O79)</f>
        <v>0</v>
      </c>
      <c r="R79" s="117" t="str">
        <f>IF((H79+I79)=0,"",((H79+I79)-(P79+Q79))/(H79+I79))</f>
        <v/>
      </c>
      <c r="S79" s="117" t="str">
        <f>IF(H79+I79=0,"",(P79+Q79)/(H79+I79))</f>
        <v/>
      </c>
      <c r="T79" s="125" t="str">
        <f>IF(F79="Nije ocijenjen","",IF(F79="Ocijenjen",IF(H79+I79=0,"",IF(D79="Tužilac",IF(S79&lt;0.11,40,IF(S79&lt;0.21,30,IF(S79&lt;0.31,20,IF(S79&lt;=0.5,10,IF(S79&lt;=1,0,))))),IF(S79&lt;0.11,20,IF(S79&lt;0.21,15,IF(S79&lt;0.31,10,IF(S79&lt;=0.5,5,IF(S79&lt;=1,0,)))))))))</f>
        <v/>
      </c>
      <c r="U79" s="645" t="str">
        <f>IF(F79="Nije ocijenjen","",IF(F79="Ocijenjen",IF(H80=0,T79,IF(H79+I79=0,T80,(T79+T80)/2))))</f>
        <v/>
      </c>
      <c r="V79" s="633"/>
      <c r="W79" s="633"/>
      <c r="X79" s="633"/>
      <c r="Y79" s="635" t="str">
        <f>IF(V79+W79=0,"",(V79+W79-X79)/(V79+W79))</f>
        <v/>
      </c>
      <c r="Z79" s="635" t="str">
        <f>IF(V79+W79=0,"",(X79)/(V79+W79))</f>
        <v/>
      </c>
      <c r="AA79" s="655" t="str">
        <f>IF(F79="Nije ocijenjen","",IF(F79="Ocijenjen",IF(V79+W79=0,"",IF(D79="Tužilac",IF(Z79&lt;0.11,40,IF(Z79&lt;0.21,30,IF(Z79&lt;0.31,20,IF(Z79&lt;=0.5,10,IF(Z79&lt;=1,0,))))),IF(Z79&lt;0.11,20,IF(Z79&lt;0.21,15,IF(Z79&lt;0.31,10,IF(Z79&lt;=0.5,5,IF(Z79&lt;=1,0,)))))))))</f>
        <v/>
      </c>
      <c r="AB79" s="651" t="str">
        <f t="shared" ref="AB79" si="33">IF(F79="Nije ocijenjen","",IF(F79="Ocijenjen",IF(AA79="",U79,IF(U79="",AA79,((U79+AA79)/2)))))</f>
        <v/>
      </c>
      <c r="AC79" s="661"/>
      <c r="AD79" s="677" t="str">
        <f>IF(F79="Nije ocijenjen","",IF(F79="Ocijenjen",AB79-AC79))</f>
        <v/>
      </c>
    </row>
    <row r="80" spans="2:30" ht="12.95" customHeight="1" thickBot="1" x14ac:dyDescent="0.25">
      <c r="B80" s="628"/>
      <c r="C80" s="630"/>
      <c r="D80" s="614"/>
      <c r="E80" s="630"/>
      <c r="F80" s="618"/>
      <c r="G80" s="119" t="s">
        <v>132</v>
      </c>
      <c r="H80" s="120"/>
      <c r="I80" s="121"/>
      <c r="J80" s="120"/>
      <c r="K80" s="120"/>
      <c r="L80" s="120"/>
      <c r="M80" s="121"/>
      <c r="N80" s="121"/>
      <c r="O80" s="121"/>
      <c r="P80" s="122">
        <f>SUM(K80:L80)</f>
        <v>0</v>
      </c>
      <c r="Q80" s="121"/>
      <c r="R80" s="123" t="str">
        <f>IF(H80=0,"",(H80-P80/2.5)/H80)</f>
        <v/>
      </c>
      <c r="S80" s="123" t="str">
        <f>IF(H80=0,"",(P80/2.5)/H80)</f>
        <v/>
      </c>
      <c r="T80" s="126" t="str">
        <f>IF(F79="Nije ocijenjen","",IF(F79="Ocijenjen",IF(H80=0,"",IF(D79="Tužilac",IF(S80&lt;0.26,40,IF(S80&lt;0.41,30,IF(S80&lt;0.51,20,IF(S80&lt;=0.6,10,IF(S80&lt;=1,0,))))),IF(S80&lt;0.26,20,IF(S80&lt;0.41,15,IF(S80&lt;0.51,10,IF(S80&lt;=0.6,5,IF(S80&lt;=1,0,)))))))))</f>
        <v/>
      </c>
      <c r="U80" s="646" t="e">
        <f>+(#REF!+#REF!)/2</f>
        <v>#REF!</v>
      </c>
      <c r="V80" s="634"/>
      <c r="W80" s="634"/>
      <c r="X80" s="634"/>
      <c r="Y80" s="636"/>
      <c r="Z80" s="636"/>
      <c r="AA80" s="656"/>
      <c r="AB80" s="652"/>
      <c r="AC80" s="662"/>
      <c r="AD80" s="678"/>
    </row>
    <row r="81" spans="2:30" ht="12.95" customHeight="1" x14ac:dyDescent="0.2">
      <c r="B81" s="627">
        <v>36</v>
      </c>
      <c r="C81" s="629" t="str">
        <f>IF('TABELA I'!B48="","",'TABELA I'!B48)</f>
        <v/>
      </c>
      <c r="D81" s="613"/>
      <c r="E81" s="629" t="str">
        <f>IF('TABELA I'!D48="","",'TABELA I'!D48)</f>
        <v/>
      </c>
      <c r="F81" s="617" t="s">
        <v>133</v>
      </c>
      <c r="G81" s="114" t="s">
        <v>131</v>
      </c>
      <c r="H81" s="115"/>
      <c r="I81" s="115"/>
      <c r="J81" s="115"/>
      <c r="K81" s="115"/>
      <c r="L81" s="115"/>
      <c r="M81" s="115"/>
      <c r="N81" s="115"/>
      <c r="O81" s="115"/>
      <c r="P81" s="116">
        <f>SUM(K81:M81)</f>
        <v>0</v>
      </c>
      <c r="Q81" s="116">
        <f>SUM(N81:O81)</f>
        <v>0</v>
      </c>
      <c r="R81" s="117" t="str">
        <f>IF((H81+I81)=0,"",((H81+I81)-(P81+Q81))/(H81+I81))</f>
        <v/>
      </c>
      <c r="S81" s="117" t="str">
        <f>IF(H81+I81=0,"",(P81+Q81)/(H81+I81))</f>
        <v/>
      </c>
      <c r="T81" s="125" t="str">
        <f>IF(F81="Nije ocijenjen","",IF(F81="Ocijenjen",IF(H81+I81=0,"",IF(D81="Tužilac",IF(S81&lt;0.11,40,IF(S81&lt;0.21,30,IF(S81&lt;0.31,20,IF(S81&lt;=0.5,10,IF(S81&lt;=1,0,))))),IF(S81&lt;0.11,20,IF(S81&lt;0.21,15,IF(S81&lt;0.31,10,IF(S81&lt;=0.5,5,IF(S81&lt;=1,0,)))))))))</f>
        <v/>
      </c>
      <c r="U81" s="645" t="str">
        <f>IF(F81="Nije ocijenjen","",IF(F81="Ocijenjen",IF(H82=0,T81,IF(H81+I81=0,T82,(T81+T82)/2))))</f>
        <v/>
      </c>
      <c r="V81" s="633"/>
      <c r="W81" s="633"/>
      <c r="X81" s="633"/>
      <c r="Y81" s="635" t="str">
        <f>IF(V81+W81=0,"",(V81+W81-X81)/(V81+W81))</f>
        <v/>
      </c>
      <c r="Z81" s="635" t="str">
        <f>IF(V81+W81=0,"",(X81)/(V81+W81))</f>
        <v/>
      </c>
      <c r="AA81" s="655" t="str">
        <f>IF(F81="Nije ocijenjen","",IF(F81="Ocijenjen",IF(V81+W81=0,"",IF(D81="Tužilac",IF(Z81&lt;0.11,40,IF(Z81&lt;0.21,30,IF(Z81&lt;0.31,20,IF(Z81&lt;=0.5,10,IF(Z81&lt;=1,0,))))),IF(Z81&lt;0.11,20,IF(Z81&lt;0.21,15,IF(Z81&lt;0.31,10,IF(Z81&lt;=0.5,5,IF(Z81&lt;=1,0,)))))))))</f>
        <v/>
      </c>
      <c r="AB81" s="651" t="str">
        <f t="shared" ref="AB81" si="34">IF(F81="Nije ocijenjen","",IF(F81="Ocijenjen",IF(AA81="",U81,IF(U81="",AA81,((U81+AA81)/2)))))</f>
        <v/>
      </c>
      <c r="AC81" s="661"/>
      <c r="AD81" s="677" t="str">
        <f>IF(F81="Nije ocijenjen","",IF(F81="Ocijenjen",AB81-AC81))</f>
        <v/>
      </c>
    </row>
    <row r="82" spans="2:30" ht="12.95" customHeight="1" thickBot="1" x14ac:dyDescent="0.25">
      <c r="B82" s="628"/>
      <c r="C82" s="630"/>
      <c r="D82" s="614"/>
      <c r="E82" s="630"/>
      <c r="F82" s="618"/>
      <c r="G82" s="119" t="s">
        <v>132</v>
      </c>
      <c r="H82" s="120"/>
      <c r="I82" s="121"/>
      <c r="J82" s="120"/>
      <c r="K82" s="120"/>
      <c r="L82" s="120"/>
      <c r="M82" s="121"/>
      <c r="N82" s="121"/>
      <c r="O82" s="121"/>
      <c r="P82" s="122">
        <f>SUM(K82:L82)</f>
        <v>0</v>
      </c>
      <c r="Q82" s="121"/>
      <c r="R82" s="123" t="str">
        <f>IF(H82=0,"",(H82-P82/2.5)/H82)</f>
        <v/>
      </c>
      <c r="S82" s="123" t="str">
        <f>IF(H82=0,"",(P82/2.5)/H82)</f>
        <v/>
      </c>
      <c r="T82" s="126" t="str">
        <f>IF(F81="Nije ocijenjen","",IF(F81="Ocijenjen",IF(H82=0,"",IF(D81="Tužilac",IF(S82&lt;0.26,40,IF(S82&lt;0.41,30,IF(S82&lt;0.51,20,IF(S82&lt;=0.6,10,IF(S82&lt;=1,0,))))),IF(S82&lt;0.26,20,IF(S82&lt;0.41,15,IF(S82&lt;0.51,10,IF(S82&lt;=0.6,5,IF(S82&lt;=1,0,)))))))))</f>
        <v/>
      </c>
      <c r="U82" s="646" t="e">
        <f t="shared" si="0"/>
        <v>#VALUE!</v>
      </c>
      <c r="V82" s="634"/>
      <c r="W82" s="634"/>
      <c r="X82" s="634"/>
      <c r="Y82" s="636"/>
      <c r="Z82" s="636"/>
      <c r="AA82" s="656"/>
      <c r="AB82" s="652"/>
      <c r="AC82" s="662"/>
      <c r="AD82" s="678"/>
    </row>
    <row r="83" spans="2:30" ht="12.95" customHeight="1" x14ac:dyDescent="0.2">
      <c r="B83" s="627">
        <v>37</v>
      </c>
      <c r="C83" s="629" t="str">
        <f>IF('TABELA I'!B49="","",'TABELA I'!B49)</f>
        <v/>
      </c>
      <c r="D83" s="613"/>
      <c r="E83" s="629" t="str">
        <f>IF('TABELA I'!D49="","",'TABELA I'!D49)</f>
        <v/>
      </c>
      <c r="F83" s="617" t="s">
        <v>133</v>
      </c>
      <c r="G83" s="114" t="s">
        <v>131</v>
      </c>
      <c r="H83" s="115"/>
      <c r="I83" s="115"/>
      <c r="J83" s="115"/>
      <c r="K83" s="115"/>
      <c r="L83" s="115"/>
      <c r="M83" s="115"/>
      <c r="N83" s="115"/>
      <c r="O83" s="115"/>
      <c r="P83" s="116">
        <f>SUM(K83:M83)</f>
        <v>0</v>
      </c>
      <c r="Q83" s="116">
        <f>SUM(N83:O83)</f>
        <v>0</v>
      </c>
      <c r="R83" s="117" t="str">
        <f>IF((H83+I83)=0,"",((H83+I83)-(P83+Q83))/(H83+I83))</f>
        <v/>
      </c>
      <c r="S83" s="117" t="str">
        <f>IF(H83+I83=0,"",(P83+Q83)/(H83+I83))</f>
        <v/>
      </c>
      <c r="T83" s="125" t="str">
        <f>IF(F83="Nije ocijenjen","",IF(F83="Ocijenjen",IF(H83+I83=0,"",IF(D83="Tužilac",IF(S83&lt;0.11,40,IF(S83&lt;0.21,30,IF(S83&lt;0.31,20,IF(S83&lt;=0.5,10,IF(S83&lt;=1,0,))))),IF(S83&lt;0.11,20,IF(S83&lt;0.21,15,IF(S83&lt;0.31,10,IF(S83&lt;=0.5,5,IF(S83&lt;=1,0,)))))))))</f>
        <v/>
      </c>
      <c r="U83" s="645" t="str">
        <f>IF(F83="Nije ocijenjen","",IF(F83="Ocijenjen",IF(H84=0,T83,IF(H83+I83=0,T84,(T83+T84)/2))))</f>
        <v/>
      </c>
      <c r="V83" s="633"/>
      <c r="W83" s="633"/>
      <c r="X83" s="633"/>
      <c r="Y83" s="635" t="str">
        <f>IF(V83+W83=0,"",(V83+W83-X83)/(V83+W83))</f>
        <v/>
      </c>
      <c r="Z83" s="635" t="str">
        <f>IF(V83+W83=0,"",(X83)/(V83+W83))</f>
        <v/>
      </c>
      <c r="AA83" s="655" t="str">
        <f>IF(F83="Nije ocijenjen","",IF(F83="Ocijenjen",IF(V83+W83=0,"",IF(D83="Tužilac",IF(Z83&lt;0.11,40,IF(Z83&lt;0.21,30,IF(Z83&lt;0.31,20,IF(Z83&lt;=0.5,10,IF(Z83&lt;=1,0,))))),IF(Z83&lt;0.11,20,IF(Z83&lt;0.21,15,IF(Z83&lt;0.31,10,IF(Z83&lt;=0.5,5,IF(Z83&lt;=1,0,)))))))))</f>
        <v/>
      </c>
      <c r="AB83" s="651" t="str">
        <f t="shared" ref="AB83" si="35">IF(F83="Nije ocijenjen","",IF(F83="Ocijenjen",IF(AA83="",U83,IF(U83="",AA83,((U83+AA83)/2)))))</f>
        <v/>
      </c>
      <c r="AC83" s="661"/>
      <c r="AD83" s="677" t="str">
        <f>IF(F83="Nije ocijenjen","",IF(F83="Ocijenjen",AB83-AC83))</f>
        <v/>
      </c>
    </row>
    <row r="84" spans="2:30" ht="12.95" customHeight="1" thickBot="1" x14ac:dyDescent="0.25">
      <c r="B84" s="628"/>
      <c r="C84" s="630"/>
      <c r="D84" s="614"/>
      <c r="E84" s="630"/>
      <c r="F84" s="618"/>
      <c r="G84" s="119" t="s">
        <v>132</v>
      </c>
      <c r="H84" s="120"/>
      <c r="I84" s="121"/>
      <c r="J84" s="120"/>
      <c r="K84" s="120"/>
      <c r="L84" s="120"/>
      <c r="M84" s="121"/>
      <c r="N84" s="121"/>
      <c r="O84" s="121"/>
      <c r="P84" s="122">
        <f>SUM(K84:L84)</f>
        <v>0</v>
      </c>
      <c r="Q84" s="121"/>
      <c r="R84" s="123" t="str">
        <f>IF(H84=0,"",(H84-P84/2.5)/H84)</f>
        <v/>
      </c>
      <c r="S84" s="123" t="str">
        <f>IF(H84=0,"",(P84/2.5)/H84)</f>
        <v/>
      </c>
      <c r="T84" s="126" t="str">
        <f>IF(F83="Nije ocijenjen","",IF(F83="Ocijenjen",IF(H84=0,"",IF(D83="Tužilac",IF(S84&lt;0.26,40,IF(S84&lt;0.41,30,IF(S84&lt;0.51,20,IF(S84&lt;=0.6,10,IF(S84&lt;=1,0,))))),IF(S84&lt;0.26,20,IF(S84&lt;0.41,15,IF(S84&lt;0.51,10,IF(S84&lt;=0.6,5,IF(S84&lt;=1,0,)))))))))</f>
        <v/>
      </c>
      <c r="U84" s="646" t="e">
        <f>+(#REF!+#REF!)/2</f>
        <v>#REF!</v>
      </c>
      <c r="V84" s="634"/>
      <c r="W84" s="634"/>
      <c r="X84" s="634"/>
      <c r="Y84" s="636"/>
      <c r="Z84" s="636"/>
      <c r="AA84" s="656"/>
      <c r="AB84" s="652"/>
      <c r="AC84" s="662"/>
      <c r="AD84" s="678"/>
    </row>
    <row r="85" spans="2:30" ht="12.95" customHeight="1" x14ac:dyDescent="0.2">
      <c r="B85" s="627">
        <v>38</v>
      </c>
      <c r="C85" s="629" t="str">
        <f>IF('TABELA I'!B50="","",'TABELA I'!B50)</f>
        <v/>
      </c>
      <c r="D85" s="613"/>
      <c r="E85" s="629" t="str">
        <f>IF('TABELA I'!D50="","",'TABELA I'!D50)</f>
        <v/>
      </c>
      <c r="F85" s="617" t="s">
        <v>133</v>
      </c>
      <c r="G85" s="114" t="s">
        <v>131</v>
      </c>
      <c r="H85" s="115"/>
      <c r="I85" s="115"/>
      <c r="J85" s="115"/>
      <c r="K85" s="115"/>
      <c r="L85" s="115"/>
      <c r="M85" s="115"/>
      <c r="N85" s="115"/>
      <c r="O85" s="115"/>
      <c r="P85" s="116">
        <f>SUM(K85:M85)</f>
        <v>0</v>
      </c>
      <c r="Q85" s="116">
        <f>SUM(N85:O85)</f>
        <v>0</v>
      </c>
      <c r="R85" s="117" t="str">
        <f>IF((H85+I85)=0,"",((H85+I85)-(P85+Q85))/(H85+I85))</f>
        <v/>
      </c>
      <c r="S85" s="117" t="str">
        <f>IF(H85+I85=0,"",(P85+Q85)/(H85+I85))</f>
        <v/>
      </c>
      <c r="T85" s="125" t="str">
        <f>IF(F85="Nije ocijenjen","",IF(F85="Ocijenjen",IF(H85+I85=0,"",IF(D85="Tužilac",IF(S85&lt;0.11,40,IF(S85&lt;0.21,30,IF(S85&lt;0.31,20,IF(S85&lt;=0.5,10,IF(S85&lt;=1,0,))))),IF(S85&lt;0.11,20,IF(S85&lt;0.21,15,IF(S85&lt;0.31,10,IF(S85&lt;=0.5,5,IF(S85&lt;=1,0,)))))))))</f>
        <v/>
      </c>
      <c r="U85" s="645" t="str">
        <f>IF(F85="Nije ocijenjen","",IF(F85="Ocijenjen",IF(H86=0,T85,IF(H85+I85=0,T86,(T85+T86)/2))))</f>
        <v/>
      </c>
      <c r="V85" s="633"/>
      <c r="W85" s="633"/>
      <c r="X85" s="633"/>
      <c r="Y85" s="635" t="str">
        <f>IF(V85+W85=0,"",(V85+W85-X85)/(V85+W85))</f>
        <v/>
      </c>
      <c r="Z85" s="635" t="str">
        <f>IF(V85+W85=0,"",(X85)/(V85+W85))</f>
        <v/>
      </c>
      <c r="AA85" s="655" t="str">
        <f>IF(F85="Nije ocijenjen","",IF(F85="Ocijenjen",IF(V85+W85=0,"",IF(D85="Tužilac",IF(Z85&lt;0.11,40,IF(Z85&lt;0.21,30,IF(Z85&lt;0.31,20,IF(Z85&lt;=0.5,10,IF(Z85&lt;=1,0,))))),IF(Z85&lt;0.11,20,IF(Z85&lt;0.21,15,IF(Z85&lt;0.31,10,IF(Z85&lt;=0.5,5,IF(Z85&lt;=1,0,)))))))))</f>
        <v/>
      </c>
      <c r="AB85" s="651" t="str">
        <f t="shared" ref="AB85" si="36">IF(F85="Nije ocijenjen","",IF(F85="Ocijenjen",IF(AA85="",U85,IF(U85="",AA85,((U85+AA85)/2)))))</f>
        <v/>
      </c>
      <c r="AC85" s="661"/>
      <c r="AD85" s="677" t="str">
        <f>IF(F85="Nije ocijenjen","",IF(F85="Ocijenjen",AB85-AC85))</f>
        <v/>
      </c>
    </row>
    <row r="86" spans="2:30" ht="12.95" customHeight="1" thickBot="1" x14ac:dyDescent="0.25">
      <c r="B86" s="628"/>
      <c r="C86" s="630"/>
      <c r="D86" s="614"/>
      <c r="E86" s="630"/>
      <c r="F86" s="618"/>
      <c r="G86" s="119" t="s">
        <v>132</v>
      </c>
      <c r="H86" s="120"/>
      <c r="I86" s="121"/>
      <c r="J86" s="120"/>
      <c r="K86" s="120"/>
      <c r="L86" s="120"/>
      <c r="M86" s="121"/>
      <c r="N86" s="121"/>
      <c r="O86" s="121"/>
      <c r="P86" s="122">
        <f>SUM(K86:L86)</f>
        <v>0</v>
      </c>
      <c r="Q86" s="121"/>
      <c r="R86" s="123" t="str">
        <f>IF(H86=0,"",(H86-P86/2.5)/H86)</f>
        <v/>
      </c>
      <c r="S86" s="123" t="str">
        <f>IF(H86=0,"",(P86/2.5)/H86)</f>
        <v/>
      </c>
      <c r="T86" s="126" t="str">
        <f>IF(F85="Nije ocijenjen","",IF(F85="Ocijenjen",IF(H86=0,"",IF(D85="Tužilac",IF(S86&lt;0.26,40,IF(S86&lt;0.41,30,IF(S86&lt;0.51,20,IF(S86&lt;=0.6,10,IF(S86&lt;=1,0,))))),IF(S86&lt;0.26,20,IF(S86&lt;0.41,15,IF(S86&lt;0.51,10,IF(S86&lt;=0.6,5,IF(S86&lt;=1,0,)))))))))</f>
        <v/>
      </c>
      <c r="U86" s="646" t="e">
        <f t="shared" si="0"/>
        <v>#VALUE!</v>
      </c>
      <c r="V86" s="634"/>
      <c r="W86" s="634"/>
      <c r="X86" s="634"/>
      <c r="Y86" s="636"/>
      <c r="Z86" s="636"/>
      <c r="AA86" s="656"/>
      <c r="AB86" s="652"/>
      <c r="AC86" s="662"/>
      <c r="AD86" s="678"/>
    </row>
    <row r="87" spans="2:30" ht="12.95" customHeight="1" x14ac:dyDescent="0.2">
      <c r="B87" s="627">
        <v>39</v>
      </c>
      <c r="C87" s="629" t="str">
        <f>IF('TABELA I'!B51="","",'TABELA I'!B51)</f>
        <v/>
      </c>
      <c r="D87" s="613"/>
      <c r="E87" s="629" t="str">
        <f>IF('TABELA I'!D51="","",'TABELA I'!D51)</f>
        <v/>
      </c>
      <c r="F87" s="617" t="s">
        <v>133</v>
      </c>
      <c r="G87" s="114" t="s">
        <v>131</v>
      </c>
      <c r="H87" s="115"/>
      <c r="I87" s="115"/>
      <c r="J87" s="115"/>
      <c r="K87" s="115"/>
      <c r="L87" s="115"/>
      <c r="M87" s="115"/>
      <c r="N87" s="115"/>
      <c r="O87" s="115"/>
      <c r="P87" s="116">
        <f>SUM(K87:M87)</f>
        <v>0</v>
      </c>
      <c r="Q87" s="116">
        <f>SUM(N87:O87)</f>
        <v>0</v>
      </c>
      <c r="R87" s="117" t="str">
        <f>IF((H87+I87)=0,"",((H87+I87)-(P87+Q87))/(H87+I87))</f>
        <v/>
      </c>
      <c r="S87" s="117" t="str">
        <f>IF(H87+I87=0,"",(P87+Q87)/(H87+I87))</f>
        <v/>
      </c>
      <c r="T87" s="125" t="str">
        <f>IF(F87="Nije ocijenjen","",IF(F87="Ocijenjen",IF(H87+I87=0,"",IF(D87="Tužilac",IF(S87&lt;0.11,40,IF(S87&lt;0.21,30,IF(S87&lt;0.31,20,IF(S87&lt;=0.5,10,IF(S87&lt;=1,0,))))),IF(S87&lt;0.11,20,IF(S87&lt;0.21,15,IF(S87&lt;0.31,10,IF(S87&lt;=0.5,5,IF(S87&lt;=1,0,)))))))))</f>
        <v/>
      </c>
      <c r="U87" s="645" t="str">
        <f>IF(F87="Nije ocijenjen","",IF(F87="Ocijenjen",IF(H88=0,T87,IF(H87+I87=0,T88,(T87+T88)/2))))</f>
        <v/>
      </c>
      <c r="V87" s="633"/>
      <c r="W87" s="633"/>
      <c r="X87" s="633"/>
      <c r="Y87" s="635" t="str">
        <f>IF(V87+W87=0,"",(V87+W87-X87)/(V87+W87))</f>
        <v/>
      </c>
      <c r="Z87" s="635" t="str">
        <f>IF(V87+W87=0,"",(X87)/(V87+W87))</f>
        <v/>
      </c>
      <c r="AA87" s="655" t="str">
        <f>IF(F87="Nije ocijenjen","",IF(F87="Ocijenjen",IF(V87+W87=0,"",IF(D87="Tužilac",IF(Z87&lt;0.11,40,IF(Z87&lt;0.21,30,IF(Z87&lt;0.31,20,IF(Z87&lt;=0.5,10,IF(Z87&lt;=1,0,))))),IF(Z87&lt;0.11,20,IF(Z87&lt;0.21,15,IF(Z87&lt;0.31,10,IF(Z87&lt;=0.5,5,IF(Z87&lt;=1,0,)))))))))</f>
        <v/>
      </c>
      <c r="AB87" s="651" t="str">
        <f t="shared" ref="AB87" si="37">IF(F87="Nije ocijenjen","",IF(F87="Ocijenjen",IF(AA87="",U87,IF(U87="",AA87,((U87+AA87)/2)))))</f>
        <v/>
      </c>
      <c r="AC87" s="661"/>
      <c r="AD87" s="677" t="str">
        <f>IF(F87="Nije ocijenjen","",IF(F87="Ocijenjen",AB87-AC87))</f>
        <v/>
      </c>
    </row>
    <row r="88" spans="2:30" ht="12.95" customHeight="1" thickBot="1" x14ac:dyDescent="0.25">
      <c r="B88" s="628"/>
      <c r="C88" s="630"/>
      <c r="D88" s="614"/>
      <c r="E88" s="630"/>
      <c r="F88" s="618"/>
      <c r="G88" s="119" t="s">
        <v>132</v>
      </c>
      <c r="H88" s="120"/>
      <c r="I88" s="121"/>
      <c r="J88" s="120"/>
      <c r="K88" s="120"/>
      <c r="L88" s="120"/>
      <c r="M88" s="121"/>
      <c r="N88" s="121"/>
      <c r="O88" s="121"/>
      <c r="P88" s="122">
        <f>SUM(K88:L88)</f>
        <v>0</v>
      </c>
      <c r="Q88" s="121"/>
      <c r="R88" s="123" t="str">
        <f>IF(H88=0,"",(H88-P88/2.5)/H88)</f>
        <v/>
      </c>
      <c r="S88" s="123" t="str">
        <f>IF(H88=0,"",(P88/2.5)/H88)</f>
        <v/>
      </c>
      <c r="T88" s="126" t="str">
        <f>IF(F87="Nije ocijenjen","",IF(F87="Ocijenjen",IF(H88=0,"",IF(D87="Tužilac",IF(S88&lt;0.26,40,IF(S88&lt;0.41,30,IF(S88&lt;0.51,20,IF(S88&lt;=0.6,10,IF(S88&lt;=1,0,))))),IF(S88&lt;0.26,20,IF(S88&lt;0.41,15,IF(S88&lt;0.51,10,IF(S88&lt;=0.6,5,IF(S88&lt;=1,0,)))))))))</f>
        <v/>
      </c>
      <c r="U88" s="646" t="e">
        <f>+(#REF!+#REF!)/2</f>
        <v>#REF!</v>
      </c>
      <c r="V88" s="634"/>
      <c r="W88" s="634"/>
      <c r="X88" s="634"/>
      <c r="Y88" s="636"/>
      <c r="Z88" s="636"/>
      <c r="AA88" s="656"/>
      <c r="AB88" s="652"/>
      <c r="AC88" s="662"/>
      <c r="AD88" s="678"/>
    </row>
    <row r="89" spans="2:30" ht="12.95" customHeight="1" x14ac:dyDescent="0.2">
      <c r="B89" s="627">
        <v>40</v>
      </c>
      <c r="C89" s="629" t="str">
        <f>IF('TABELA I'!B52="","",'TABELA I'!B52)</f>
        <v/>
      </c>
      <c r="D89" s="613"/>
      <c r="E89" s="629" t="str">
        <f>IF('TABELA I'!D52="","",'TABELA I'!D52)</f>
        <v/>
      </c>
      <c r="F89" s="617" t="s">
        <v>133</v>
      </c>
      <c r="G89" s="114" t="s">
        <v>131</v>
      </c>
      <c r="H89" s="115"/>
      <c r="I89" s="115"/>
      <c r="J89" s="115"/>
      <c r="K89" s="115"/>
      <c r="L89" s="115"/>
      <c r="M89" s="115"/>
      <c r="N89" s="115"/>
      <c r="O89" s="115"/>
      <c r="P89" s="116">
        <f>SUM(K89:M89)</f>
        <v>0</v>
      </c>
      <c r="Q89" s="116">
        <f>SUM(N89:O89)</f>
        <v>0</v>
      </c>
      <c r="R89" s="117" t="str">
        <f>IF((H89+I89)=0,"",((H89+I89)-(P89+Q89))/(H89+I89))</f>
        <v/>
      </c>
      <c r="S89" s="117" t="str">
        <f>IF(H89+I89=0,"",(P89+Q89)/(H89+I89))</f>
        <v/>
      </c>
      <c r="T89" s="125" t="str">
        <f>IF(F89="Nije ocijenjen","",IF(F89="Ocijenjen",IF(H89+I89=0,"",IF(D89="Tužilac",IF(S89&lt;0.11,40,IF(S89&lt;0.21,30,IF(S89&lt;0.31,20,IF(S89&lt;=0.5,10,IF(S89&lt;=1,0,))))),IF(S89&lt;0.11,20,IF(S89&lt;0.21,15,IF(S89&lt;0.31,10,IF(S89&lt;=0.5,5,IF(S89&lt;=1,0,)))))))))</f>
        <v/>
      </c>
      <c r="U89" s="645" t="str">
        <f>IF(F89="Nije ocijenjen","",IF(F89="Ocijenjen",IF(H90=0,T89,IF(H89+I89=0,T90,(T89+T90)/2))))</f>
        <v/>
      </c>
      <c r="V89" s="633"/>
      <c r="W89" s="633"/>
      <c r="X89" s="633"/>
      <c r="Y89" s="635" t="str">
        <f>IF(V89+W89=0,"",(V89+W89-X89)/(V89+W89))</f>
        <v/>
      </c>
      <c r="Z89" s="635" t="str">
        <f>IF(V89+W89=0,"",(X89)/(V89+W89))</f>
        <v/>
      </c>
      <c r="AA89" s="655" t="str">
        <f>IF(F89="Nije ocijenjen","",IF(F89="Ocijenjen",IF(V89+W89=0,"",IF(D89="Tužilac",IF(Z89&lt;0.11,40,IF(Z89&lt;0.21,30,IF(Z89&lt;0.31,20,IF(Z89&lt;=0.5,10,IF(Z89&lt;=1,0,))))),IF(Z89&lt;0.11,20,IF(Z89&lt;0.21,15,IF(Z89&lt;0.31,10,IF(Z89&lt;=0.5,5,IF(Z89&lt;=1,0,)))))))))</f>
        <v/>
      </c>
      <c r="AB89" s="651" t="str">
        <f t="shared" ref="AB89" si="38">IF(F89="Nije ocijenjen","",IF(F89="Ocijenjen",IF(AA89="",U89,IF(U89="",AA89,((U89+AA89)/2)))))</f>
        <v/>
      </c>
      <c r="AC89" s="661"/>
      <c r="AD89" s="677" t="str">
        <f>IF(F89="Nije ocijenjen","",IF(F89="Ocijenjen",AB89-AC89))</f>
        <v/>
      </c>
    </row>
    <row r="90" spans="2:30" ht="12.95" customHeight="1" thickBot="1" x14ac:dyDescent="0.25">
      <c r="B90" s="628"/>
      <c r="C90" s="630"/>
      <c r="D90" s="614"/>
      <c r="E90" s="630"/>
      <c r="F90" s="618"/>
      <c r="G90" s="119" t="s">
        <v>132</v>
      </c>
      <c r="H90" s="120"/>
      <c r="I90" s="121"/>
      <c r="J90" s="120"/>
      <c r="K90" s="120"/>
      <c r="L90" s="120"/>
      <c r="M90" s="121"/>
      <c r="N90" s="121"/>
      <c r="O90" s="121"/>
      <c r="P90" s="122">
        <f>SUM(K90:L90)</f>
        <v>0</v>
      </c>
      <c r="Q90" s="121"/>
      <c r="R90" s="123" t="str">
        <f>IF(H90=0,"",(H90-P90/2.5)/H90)</f>
        <v/>
      </c>
      <c r="S90" s="123" t="str">
        <f>IF(H90=0,"",(P90/2.5)/H90)</f>
        <v/>
      </c>
      <c r="T90" s="126" t="str">
        <f>IF(F89="Nije ocijenjen","",IF(F89="Ocijenjen",IF(H90=0,"",IF(D89="Tužilac",IF(S90&lt;0.26,40,IF(S90&lt;0.41,30,IF(S90&lt;0.51,20,IF(S90&lt;=0.6,10,IF(S90&lt;=1,0,))))),IF(S90&lt;0.26,20,IF(S90&lt;0.41,15,IF(S90&lt;0.51,10,IF(S90&lt;=0.6,5,IF(S90&lt;=1,0,)))))))))</f>
        <v/>
      </c>
      <c r="U90" s="646" t="e">
        <f>+(#REF!+#REF!)/2</f>
        <v>#REF!</v>
      </c>
      <c r="V90" s="634"/>
      <c r="W90" s="634"/>
      <c r="X90" s="634"/>
      <c r="Y90" s="636"/>
      <c r="Z90" s="636"/>
      <c r="AA90" s="656"/>
      <c r="AB90" s="652"/>
      <c r="AC90" s="662"/>
      <c r="AD90" s="678"/>
    </row>
    <row r="91" spans="2:30" ht="12.95" customHeight="1" x14ac:dyDescent="0.2">
      <c r="B91" s="627">
        <v>41</v>
      </c>
      <c r="C91" s="629" t="str">
        <f>IF('TABELA I'!B53="","",'TABELA I'!B53)</f>
        <v/>
      </c>
      <c r="D91" s="613"/>
      <c r="E91" s="629" t="str">
        <f>IF('TABELA I'!D53="","",'TABELA I'!D53)</f>
        <v/>
      </c>
      <c r="F91" s="617" t="s">
        <v>133</v>
      </c>
      <c r="G91" s="114" t="s">
        <v>131</v>
      </c>
      <c r="H91" s="115"/>
      <c r="I91" s="115"/>
      <c r="J91" s="115"/>
      <c r="K91" s="115"/>
      <c r="L91" s="115"/>
      <c r="M91" s="115"/>
      <c r="N91" s="115"/>
      <c r="O91" s="115"/>
      <c r="P91" s="116">
        <f>SUM(K91:M91)</f>
        <v>0</v>
      </c>
      <c r="Q91" s="116">
        <f>SUM(N91:O91)</f>
        <v>0</v>
      </c>
      <c r="R91" s="117" t="str">
        <f>IF((H91+I91)=0,"",((H91+I91)-(P91+Q91))/(H91+I91))</f>
        <v/>
      </c>
      <c r="S91" s="117" t="str">
        <f>IF(H91+I91=0,"",(P91+Q91)/(H91+I91))</f>
        <v/>
      </c>
      <c r="T91" s="125" t="str">
        <f>IF(F91="Nije ocijenjen","",IF(F91="Ocijenjen",IF(H91+I91=0,"",IF(D91="Tužilac",IF(S91&lt;0.11,40,IF(S91&lt;0.21,30,IF(S91&lt;0.31,20,IF(S91&lt;=0.5,10,IF(S91&lt;=1,0,))))),IF(S91&lt;0.11,20,IF(S91&lt;0.21,15,IF(S91&lt;0.31,10,IF(S91&lt;=0.5,5,IF(S91&lt;=1,0,)))))))))</f>
        <v/>
      </c>
      <c r="U91" s="645" t="str">
        <f>IF(F91="Nije ocijenjen","",IF(F91="Ocijenjen",IF(H92=0,T91,IF(H91+I91=0,T92,(T91+T92)/2))))</f>
        <v/>
      </c>
      <c r="V91" s="633"/>
      <c r="W91" s="633"/>
      <c r="X91" s="633"/>
      <c r="Y91" s="635" t="str">
        <f>IF(V91+W91=0,"",(V91+W91-X91)/(V91+W91))</f>
        <v/>
      </c>
      <c r="Z91" s="635" t="str">
        <f>IF(V91+W91=0,"",(X91)/(V91+W91))</f>
        <v/>
      </c>
      <c r="AA91" s="655" t="str">
        <f>IF(F91="Nije ocijenjen","",IF(F91="Ocijenjen",IF(V91+W91=0,"",IF(D91="Tužilac",IF(Z91&lt;0.11,40,IF(Z91&lt;0.21,30,IF(Z91&lt;0.31,20,IF(Z91&lt;=0.5,10,IF(Z91&lt;=1,0,))))),IF(Z91&lt;0.11,20,IF(Z91&lt;0.21,15,IF(Z91&lt;0.31,10,IF(Z91&lt;=0.5,5,IF(Z91&lt;=1,0,)))))))))</f>
        <v/>
      </c>
      <c r="AB91" s="651" t="str">
        <f t="shared" ref="AB91" si="39">IF(F91="Nije ocijenjen","",IF(F91="Ocijenjen",IF(AA91="",U91,IF(U91="",AA91,((U91+AA91)/2)))))</f>
        <v/>
      </c>
      <c r="AC91" s="661"/>
      <c r="AD91" s="677" t="str">
        <f>IF(F91="Nije ocijenjen","",IF(F91="Ocijenjen",AB91-AC91))</f>
        <v/>
      </c>
    </row>
    <row r="92" spans="2:30" ht="12.95" customHeight="1" thickBot="1" x14ac:dyDescent="0.25">
      <c r="B92" s="628"/>
      <c r="C92" s="630"/>
      <c r="D92" s="614"/>
      <c r="E92" s="630"/>
      <c r="F92" s="618"/>
      <c r="G92" s="119" t="s">
        <v>132</v>
      </c>
      <c r="H92" s="120"/>
      <c r="I92" s="121"/>
      <c r="J92" s="120"/>
      <c r="K92" s="120"/>
      <c r="L92" s="120"/>
      <c r="M92" s="121"/>
      <c r="N92" s="121"/>
      <c r="O92" s="121"/>
      <c r="P92" s="122">
        <f>SUM(K92:L92)</f>
        <v>0</v>
      </c>
      <c r="Q92" s="121"/>
      <c r="R92" s="123" t="str">
        <f>IF(H92=0,"",(H92-P92/2.5)/H92)</f>
        <v/>
      </c>
      <c r="S92" s="123" t="str">
        <f>IF(H92=0,"",(P92/2.5)/H92)</f>
        <v/>
      </c>
      <c r="T92" s="126" t="str">
        <f>IF(F91="Nije ocijenjen","",IF(F91="Ocijenjen",IF(H92=0,"",IF(D91="Tužilac",IF(S92&lt;0.26,40,IF(S92&lt;0.41,30,IF(S92&lt;0.51,20,IF(S92&lt;=0.6,10,IF(S92&lt;=1,0,))))),IF(S92&lt;0.26,20,IF(S92&lt;0.41,15,IF(S92&lt;0.51,10,IF(S92&lt;=0.6,5,IF(S92&lt;=1,0,)))))))))</f>
        <v/>
      </c>
      <c r="U92" s="646" t="e">
        <f t="shared" si="0"/>
        <v>#VALUE!</v>
      </c>
      <c r="V92" s="634"/>
      <c r="W92" s="634"/>
      <c r="X92" s="634"/>
      <c r="Y92" s="636"/>
      <c r="Z92" s="636"/>
      <c r="AA92" s="656"/>
      <c r="AB92" s="652"/>
      <c r="AC92" s="662"/>
      <c r="AD92" s="678"/>
    </row>
    <row r="93" spans="2:30" ht="12.95" customHeight="1" x14ac:dyDescent="0.2">
      <c r="B93" s="627">
        <v>42</v>
      </c>
      <c r="C93" s="629" t="str">
        <f>IF('TABELA I'!B54="","",'TABELA I'!B54)</f>
        <v/>
      </c>
      <c r="D93" s="613"/>
      <c r="E93" s="629" t="str">
        <f>IF('TABELA I'!D54="","",'TABELA I'!D54)</f>
        <v/>
      </c>
      <c r="F93" s="617" t="s">
        <v>133</v>
      </c>
      <c r="G93" s="114" t="s">
        <v>131</v>
      </c>
      <c r="H93" s="115"/>
      <c r="I93" s="115"/>
      <c r="J93" s="115"/>
      <c r="K93" s="115"/>
      <c r="L93" s="115"/>
      <c r="M93" s="115"/>
      <c r="N93" s="115"/>
      <c r="O93" s="115"/>
      <c r="P93" s="116">
        <f>SUM(K93:M93)</f>
        <v>0</v>
      </c>
      <c r="Q93" s="116">
        <f>SUM(N93:O93)</f>
        <v>0</v>
      </c>
      <c r="R93" s="117" t="str">
        <f>IF((H93+I93)=0,"",((H93+I93)-(P93+Q93))/(H93+I93))</f>
        <v/>
      </c>
      <c r="S93" s="117" t="str">
        <f>IF(H93+I93=0,"",(P93+Q93)/(H93+I93))</f>
        <v/>
      </c>
      <c r="T93" s="125" t="str">
        <f>IF(F93="Nije ocijenjen","",IF(F93="Ocijenjen",IF(H93+I93=0,"",IF(D93="Tužilac",IF(S93&lt;0.11,40,IF(S93&lt;0.21,30,IF(S93&lt;0.31,20,IF(S93&lt;=0.5,10,IF(S93&lt;=1,0,))))),IF(S93&lt;0.11,20,IF(S93&lt;0.21,15,IF(S93&lt;0.31,10,IF(S93&lt;=0.5,5,IF(S93&lt;=1,0,)))))))))</f>
        <v/>
      </c>
      <c r="U93" s="645" t="str">
        <f>IF(F93="Nije ocijenjen","",IF(F93="Ocijenjen",IF(H94=0,T93,IF(H93+I93=0,T94,(T93+T94)/2))))</f>
        <v/>
      </c>
      <c r="V93" s="633"/>
      <c r="W93" s="633"/>
      <c r="X93" s="633"/>
      <c r="Y93" s="635" t="str">
        <f>IF(V93+W93=0,"",(V93+W93-X93)/(V93+W93))</f>
        <v/>
      </c>
      <c r="Z93" s="635" t="str">
        <f>IF(V93+W93=0,"",(X93)/(V93+W93))</f>
        <v/>
      </c>
      <c r="AA93" s="655" t="str">
        <f>IF(F93="Nije ocijenjen","",IF(F93="Ocijenjen",IF(V93+W93=0,"",IF(D93="Tužilac",IF(Z93&lt;0.11,40,IF(Z93&lt;0.21,30,IF(Z93&lt;0.31,20,IF(Z93&lt;=0.5,10,IF(Z93&lt;=1,0,))))),IF(Z93&lt;0.11,20,IF(Z93&lt;0.21,15,IF(Z93&lt;0.31,10,IF(Z93&lt;=0.5,5,IF(Z93&lt;=1,0,)))))))))</f>
        <v/>
      </c>
      <c r="AB93" s="651" t="str">
        <f t="shared" ref="AB93" si="40">IF(F93="Nije ocijenjen","",IF(F93="Ocijenjen",IF(AA93="",U93,IF(U93="",AA93,((U93+AA93)/2)))))</f>
        <v/>
      </c>
      <c r="AC93" s="661"/>
      <c r="AD93" s="677" t="str">
        <f>IF(F93="Nije ocijenjen","",IF(F93="Ocijenjen",AB93-AC93))</f>
        <v/>
      </c>
    </row>
    <row r="94" spans="2:30" ht="12.95" customHeight="1" thickBot="1" x14ac:dyDescent="0.25">
      <c r="B94" s="628"/>
      <c r="C94" s="630"/>
      <c r="D94" s="614"/>
      <c r="E94" s="630"/>
      <c r="F94" s="618"/>
      <c r="G94" s="119" t="s">
        <v>132</v>
      </c>
      <c r="H94" s="120"/>
      <c r="I94" s="121"/>
      <c r="J94" s="120"/>
      <c r="K94" s="120"/>
      <c r="L94" s="120"/>
      <c r="M94" s="121"/>
      <c r="N94" s="121"/>
      <c r="O94" s="121"/>
      <c r="P94" s="122">
        <f>SUM(K94:L94)</f>
        <v>0</v>
      </c>
      <c r="Q94" s="121"/>
      <c r="R94" s="123" t="str">
        <f>IF(H94=0,"",(H94-P94/2.5)/H94)</f>
        <v/>
      </c>
      <c r="S94" s="123" t="str">
        <f>IF(H94=0,"",(P94/2.5)/H94)</f>
        <v/>
      </c>
      <c r="T94" s="126" t="str">
        <f>IF(F93="Nije ocijenjen","",IF(F93="Ocijenjen",IF(H94=0,"",IF(D93="Tužilac",IF(S94&lt;0.26,40,IF(S94&lt;0.41,30,IF(S94&lt;0.51,20,IF(S94&lt;=0.6,10,IF(S94&lt;=1,0,))))),IF(S94&lt;0.26,20,IF(S94&lt;0.41,15,IF(S94&lt;0.51,10,IF(S94&lt;=0.6,5,IF(S94&lt;=1,0,)))))))))</f>
        <v/>
      </c>
      <c r="U94" s="646" t="e">
        <f>+(#REF!+#REF!)/2</f>
        <v>#REF!</v>
      </c>
      <c r="V94" s="634"/>
      <c r="W94" s="634"/>
      <c r="X94" s="634"/>
      <c r="Y94" s="636"/>
      <c r="Z94" s="636"/>
      <c r="AA94" s="656"/>
      <c r="AB94" s="652"/>
      <c r="AC94" s="662"/>
      <c r="AD94" s="678"/>
    </row>
    <row r="95" spans="2:30" ht="12.95" customHeight="1" x14ac:dyDescent="0.2">
      <c r="B95" s="627">
        <v>43</v>
      </c>
      <c r="C95" s="629" t="str">
        <f>IF('TABELA I'!B55="","",'TABELA I'!B55)</f>
        <v/>
      </c>
      <c r="D95" s="613"/>
      <c r="E95" s="629" t="str">
        <f>IF('TABELA I'!D55="","",'TABELA I'!D55)</f>
        <v/>
      </c>
      <c r="F95" s="617" t="s">
        <v>133</v>
      </c>
      <c r="G95" s="114" t="s">
        <v>131</v>
      </c>
      <c r="H95" s="115"/>
      <c r="I95" s="115"/>
      <c r="J95" s="115"/>
      <c r="K95" s="115"/>
      <c r="L95" s="115"/>
      <c r="M95" s="115"/>
      <c r="N95" s="115"/>
      <c r="O95" s="115"/>
      <c r="P95" s="116">
        <f>SUM(K95:M95)</f>
        <v>0</v>
      </c>
      <c r="Q95" s="116">
        <f>SUM(N95:O95)</f>
        <v>0</v>
      </c>
      <c r="R95" s="117" t="str">
        <f>IF((H95+I95)=0,"",((H95+I95)-(P95+Q95))/(H95+I95))</f>
        <v/>
      </c>
      <c r="S95" s="117" t="str">
        <f>IF(H95+I95=0,"",(P95+Q95)/(H95+I95))</f>
        <v/>
      </c>
      <c r="T95" s="125" t="str">
        <f>IF(F95="Nije ocijenjen","",IF(F95="Ocijenjen",IF(H95+I95=0,"",IF(D95="Tužilac",IF(S95&lt;0.11,40,IF(S95&lt;0.21,30,IF(S95&lt;0.31,20,IF(S95&lt;=0.5,10,IF(S95&lt;=1,0,))))),IF(S95&lt;0.11,20,IF(S95&lt;0.21,15,IF(S95&lt;0.31,10,IF(S95&lt;=0.5,5,IF(S95&lt;=1,0,)))))))))</f>
        <v/>
      </c>
      <c r="U95" s="645" t="str">
        <f>IF(F95="Nije ocijenjen","",IF(F95="Ocijenjen",IF(H96=0,T95,IF(H95+I95=0,T96,(T95+T96)/2))))</f>
        <v/>
      </c>
      <c r="V95" s="633"/>
      <c r="W95" s="633"/>
      <c r="X95" s="633"/>
      <c r="Y95" s="635" t="str">
        <f>IF(V95+W95=0,"",(V95+W95-X95)/(V95+W95))</f>
        <v/>
      </c>
      <c r="Z95" s="635" t="str">
        <f>IF(V95+W95=0,"",(X95)/(V95+W95))</f>
        <v/>
      </c>
      <c r="AA95" s="655" t="str">
        <f>IF(F95="Nije ocijenjen","",IF(F95="Ocijenjen",IF(V95+W95=0,"",IF(D95="Tužilac",IF(Z95&lt;0.11,40,IF(Z95&lt;0.21,30,IF(Z95&lt;0.31,20,IF(Z95&lt;=0.5,10,IF(Z95&lt;=1,0,))))),IF(Z95&lt;0.11,20,IF(Z95&lt;0.21,15,IF(Z95&lt;0.31,10,IF(Z95&lt;=0.5,5,IF(Z95&lt;=1,0,)))))))))</f>
        <v/>
      </c>
      <c r="AB95" s="651" t="str">
        <f t="shared" ref="AB95" si="41">IF(F95="Nije ocijenjen","",IF(F95="Ocijenjen",IF(AA95="",U95,IF(U95="",AA95,((U95+AA95)/2)))))</f>
        <v/>
      </c>
      <c r="AC95" s="661"/>
      <c r="AD95" s="677" t="str">
        <f>IF(F95="Nije ocijenjen","",IF(F95="Ocijenjen",AB95-AC95))</f>
        <v/>
      </c>
    </row>
    <row r="96" spans="2:30" ht="12.95" customHeight="1" thickBot="1" x14ac:dyDescent="0.25">
      <c r="B96" s="628"/>
      <c r="C96" s="630"/>
      <c r="D96" s="614"/>
      <c r="E96" s="630"/>
      <c r="F96" s="618"/>
      <c r="G96" s="119" t="s">
        <v>132</v>
      </c>
      <c r="H96" s="120"/>
      <c r="I96" s="121"/>
      <c r="J96" s="120"/>
      <c r="K96" s="120"/>
      <c r="L96" s="120"/>
      <c r="M96" s="121"/>
      <c r="N96" s="121"/>
      <c r="O96" s="121"/>
      <c r="P96" s="122">
        <f>SUM(K96:L96)</f>
        <v>0</v>
      </c>
      <c r="Q96" s="121"/>
      <c r="R96" s="123" t="str">
        <f>IF(H96=0,"",(H96-P96/2.5)/H96)</f>
        <v/>
      </c>
      <c r="S96" s="123" t="str">
        <f>IF(H96=0,"",(P96/2.5)/H96)</f>
        <v/>
      </c>
      <c r="T96" s="126" t="str">
        <f>IF(F95="Nije ocijenjen","",IF(F95="Ocijenjen",IF(H96=0,"",IF(D95="Tužilac",IF(S96&lt;0.26,40,IF(S96&lt;0.41,30,IF(S96&lt;0.51,20,IF(S96&lt;=0.6,10,IF(S96&lt;=1,0,))))),IF(S96&lt;0.26,20,IF(S96&lt;0.41,15,IF(S96&lt;0.51,10,IF(S96&lt;=0.6,5,IF(S96&lt;=1,0,)))))))))</f>
        <v/>
      </c>
      <c r="U96" s="646" t="e">
        <f t="shared" si="0"/>
        <v>#VALUE!</v>
      </c>
      <c r="V96" s="634"/>
      <c r="W96" s="634"/>
      <c r="X96" s="634"/>
      <c r="Y96" s="636"/>
      <c r="Z96" s="636"/>
      <c r="AA96" s="656"/>
      <c r="AB96" s="652"/>
      <c r="AC96" s="662"/>
      <c r="AD96" s="678"/>
    </row>
    <row r="97" spans="2:30" ht="12.95" customHeight="1" x14ac:dyDescent="0.2">
      <c r="B97" s="627">
        <v>44</v>
      </c>
      <c r="C97" s="629" t="str">
        <f>IF('TABELA I'!B56="","",'TABELA I'!B56)</f>
        <v/>
      </c>
      <c r="D97" s="613"/>
      <c r="E97" s="629" t="str">
        <f>IF('TABELA I'!D56="","",'TABELA I'!D56)</f>
        <v/>
      </c>
      <c r="F97" s="617" t="s">
        <v>133</v>
      </c>
      <c r="G97" s="114" t="s">
        <v>131</v>
      </c>
      <c r="H97" s="115"/>
      <c r="I97" s="115"/>
      <c r="J97" s="115"/>
      <c r="K97" s="115"/>
      <c r="L97" s="115"/>
      <c r="M97" s="115"/>
      <c r="N97" s="115"/>
      <c r="O97" s="115"/>
      <c r="P97" s="116">
        <f>SUM(K97:M97)</f>
        <v>0</v>
      </c>
      <c r="Q97" s="116">
        <f>SUM(N97:O97)</f>
        <v>0</v>
      </c>
      <c r="R97" s="117" t="str">
        <f>IF((H97+I97)=0,"",((H97+I97)-(P97+Q97))/(H97+I97))</f>
        <v/>
      </c>
      <c r="S97" s="117" t="str">
        <f>IF(H97+I97=0,"",(P97+Q97)/(H97+I97))</f>
        <v/>
      </c>
      <c r="T97" s="125" t="str">
        <f>IF(F97="Nije ocijenjen","",IF(F97="Ocijenjen",IF(H97+I97=0,"",IF(D97="Tužilac",IF(S97&lt;0.11,40,IF(S97&lt;0.21,30,IF(S97&lt;0.31,20,IF(S97&lt;=0.5,10,IF(S97&lt;=1,0,))))),IF(S97&lt;0.11,20,IF(S97&lt;0.21,15,IF(S97&lt;0.31,10,IF(S97&lt;=0.5,5,IF(S97&lt;=1,0,)))))))))</f>
        <v/>
      </c>
      <c r="U97" s="645" t="str">
        <f>IF(F97="Nije ocijenjen","",IF(F97="Ocijenjen",IF(H98=0,T97,IF(H97+I97=0,T98,(T97+T98)/2))))</f>
        <v/>
      </c>
      <c r="V97" s="633"/>
      <c r="W97" s="633"/>
      <c r="X97" s="633"/>
      <c r="Y97" s="635" t="str">
        <f>IF(V97+W97=0,"",(V97+W97-X97)/(V97+W97))</f>
        <v/>
      </c>
      <c r="Z97" s="635" t="str">
        <f>IF(V97+W97=0,"",(X97)/(V97+W97))</f>
        <v/>
      </c>
      <c r="AA97" s="655" t="str">
        <f>IF(F97="Nije ocijenjen","",IF(F97="Ocijenjen",IF(V97+W97=0,"",IF(D97="Tužilac",IF(Z97&lt;0.11,40,IF(Z97&lt;0.21,30,IF(Z97&lt;0.31,20,IF(Z97&lt;=0.5,10,IF(Z97&lt;=1,0,))))),IF(Z97&lt;0.11,20,IF(Z97&lt;0.21,15,IF(Z97&lt;0.31,10,IF(Z97&lt;=0.5,5,IF(Z97&lt;=1,0,)))))))))</f>
        <v/>
      </c>
      <c r="AB97" s="651" t="str">
        <f t="shared" ref="AB97" si="42">IF(F97="Nije ocijenjen","",IF(F97="Ocijenjen",IF(AA97="",U97,IF(U97="",AA97,((U97+AA97)/2)))))</f>
        <v/>
      </c>
      <c r="AC97" s="661"/>
      <c r="AD97" s="677" t="str">
        <f>IF(F97="Nije ocijenjen","",IF(F97="Ocijenjen",AB97-AC97))</f>
        <v/>
      </c>
    </row>
    <row r="98" spans="2:30" ht="12.95" customHeight="1" thickBot="1" x14ac:dyDescent="0.25">
      <c r="B98" s="628"/>
      <c r="C98" s="630"/>
      <c r="D98" s="614"/>
      <c r="E98" s="630"/>
      <c r="F98" s="618"/>
      <c r="G98" s="119" t="s">
        <v>132</v>
      </c>
      <c r="H98" s="120"/>
      <c r="I98" s="121"/>
      <c r="J98" s="120"/>
      <c r="K98" s="120"/>
      <c r="L98" s="120"/>
      <c r="M98" s="121"/>
      <c r="N98" s="121"/>
      <c r="O98" s="121"/>
      <c r="P98" s="122">
        <f>SUM(K98:L98)</f>
        <v>0</v>
      </c>
      <c r="Q98" s="121"/>
      <c r="R98" s="123" t="str">
        <f>IF(H98=0,"",(H98-P98/2.5)/H98)</f>
        <v/>
      </c>
      <c r="S98" s="123" t="str">
        <f>IF(H98=0,"",(P98/2.5)/H98)</f>
        <v/>
      </c>
      <c r="T98" s="126" t="str">
        <f>IF(F97="Nije ocijenjen","",IF(F97="Ocijenjen",IF(H98=0,"",IF(D97="Tužilac",IF(S98&lt;0.26,40,IF(S98&lt;0.41,30,IF(S98&lt;0.51,20,IF(S98&lt;=0.6,10,IF(S98&lt;=1,0,))))),IF(S98&lt;0.26,20,IF(S98&lt;0.41,15,IF(S98&lt;0.51,10,IF(S98&lt;=0.6,5,IF(S98&lt;=1,0,)))))))))</f>
        <v/>
      </c>
      <c r="U98" s="646" t="e">
        <f>+(#REF!+#REF!)/2</f>
        <v>#REF!</v>
      </c>
      <c r="V98" s="634"/>
      <c r="W98" s="634"/>
      <c r="X98" s="634"/>
      <c r="Y98" s="636"/>
      <c r="Z98" s="636"/>
      <c r="AA98" s="656"/>
      <c r="AB98" s="652"/>
      <c r="AC98" s="662"/>
      <c r="AD98" s="678"/>
    </row>
    <row r="99" spans="2:30" ht="12.95" customHeight="1" x14ac:dyDescent="0.2">
      <c r="B99" s="627">
        <v>45</v>
      </c>
      <c r="C99" s="629" t="str">
        <f>IF('TABELA I'!B57="","",'TABELA I'!B57)</f>
        <v/>
      </c>
      <c r="D99" s="613"/>
      <c r="E99" s="629" t="str">
        <f>IF('TABELA I'!D57="","",'TABELA I'!D57)</f>
        <v/>
      </c>
      <c r="F99" s="617" t="s">
        <v>133</v>
      </c>
      <c r="G99" s="114" t="s">
        <v>131</v>
      </c>
      <c r="H99" s="115"/>
      <c r="I99" s="115"/>
      <c r="J99" s="115"/>
      <c r="K99" s="115"/>
      <c r="L99" s="115"/>
      <c r="M99" s="115"/>
      <c r="N99" s="115"/>
      <c r="O99" s="115"/>
      <c r="P99" s="116">
        <f>SUM(K99:M99)</f>
        <v>0</v>
      </c>
      <c r="Q99" s="116">
        <f>SUM(N99:O99)</f>
        <v>0</v>
      </c>
      <c r="R99" s="117" t="str">
        <f>IF((H99+I99)=0,"",((H99+I99)-(P99+Q99))/(H99+I99))</f>
        <v/>
      </c>
      <c r="S99" s="117" t="str">
        <f>IF(H99+I99=0,"",(P99+Q99)/(H99+I99))</f>
        <v/>
      </c>
      <c r="T99" s="125" t="str">
        <f>IF(F99="Nije ocijenjen","",IF(F99="Ocijenjen",IF(H99+I99=0,"",IF(D99="Tužilac",IF(S99&lt;0.11,40,IF(S99&lt;0.21,30,IF(S99&lt;0.31,20,IF(S99&lt;=0.5,10,IF(S99&lt;=1,0,))))),IF(S99&lt;0.11,20,IF(S99&lt;0.21,15,IF(S99&lt;0.31,10,IF(S99&lt;=0.5,5,IF(S99&lt;=1,0,)))))))))</f>
        <v/>
      </c>
      <c r="U99" s="645" t="str">
        <f>IF(F99="Nije ocijenjen","",IF(F99="Ocijenjen",IF(H100=0,T99,IF(H99+I99=0,T100,(T99+T100)/2))))</f>
        <v/>
      </c>
      <c r="V99" s="633"/>
      <c r="W99" s="633"/>
      <c r="X99" s="633"/>
      <c r="Y99" s="635" t="str">
        <f>IF(V99+W99=0,"",(V99+W99-X99)/(V99+W99))</f>
        <v/>
      </c>
      <c r="Z99" s="635" t="str">
        <f>IF(V99+W99=0,"",(X99)/(V99+W99))</f>
        <v/>
      </c>
      <c r="AA99" s="655" t="str">
        <f>IF(F99="Nije ocijenjen","",IF(F99="Ocijenjen",IF(V99+W99=0,"",IF(D99="Tužilac",IF(Z99&lt;0.11,40,IF(Z99&lt;0.21,30,IF(Z99&lt;0.31,20,IF(Z99&lt;=0.5,10,IF(Z99&lt;=1,0,))))),IF(Z99&lt;0.11,20,IF(Z99&lt;0.21,15,IF(Z99&lt;0.31,10,IF(Z99&lt;=0.5,5,IF(Z99&lt;=1,0,)))))))))</f>
        <v/>
      </c>
      <c r="AB99" s="651" t="str">
        <f t="shared" ref="AB99" si="43">IF(F99="Nije ocijenjen","",IF(F99="Ocijenjen",IF(AA99="",U99,IF(U99="",AA99,((U99+AA99)/2)))))</f>
        <v/>
      </c>
      <c r="AC99" s="661"/>
      <c r="AD99" s="677" t="str">
        <f>IF(F99="Nije ocijenjen","",IF(F99="Ocijenjen",AB99-AC99))</f>
        <v/>
      </c>
    </row>
    <row r="100" spans="2:30" ht="12.95" customHeight="1" thickBot="1" x14ac:dyDescent="0.25">
      <c r="B100" s="628"/>
      <c r="C100" s="630"/>
      <c r="D100" s="614"/>
      <c r="E100" s="630"/>
      <c r="F100" s="618"/>
      <c r="G100" s="119" t="s">
        <v>132</v>
      </c>
      <c r="H100" s="120"/>
      <c r="I100" s="121"/>
      <c r="J100" s="120"/>
      <c r="K100" s="120"/>
      <c r="L100" s="120"/>
      <c r="M100" s="121"/>
      <c r="N100" s="121"/>
      <c r="O100" s="121"/>
      <c r="P100" s="122">
        <f>SUM(K100:L100)</f>
        <v>0</v>
      </c>
      <c r="Q100" s="121"/>
      <c r="R100" s="123" t="str">
        <f>IF(H100=0,"",(H100-P100/2.5)/H100)</f>
        <v/>
      </c>
      <c r="S100" s="123" t="str">
        <f>IF(H100=0,"",(P100/2.5)/H100)</f>
        <v/>
      </c>
      <c r="T100" s="126" t="str">
        <f>IF(F99="Nije ocijenjen","",IF(F99="Ocijenjen",IF(H100=0,"",IF(D99="Tužilac",IF(S100&lt;0.26,40,IF(S100&lt;0.41,30,IF(S100&lt;0.51,20,IF(S100&lt;=0.6,10,IF(S100&lt;=1,0,))))),IF(S100&lt;0.26,20,IF(S100&lt;0.41,15,IF(S100&lt;0.51,10,IF(S100&lt;=0.6,5,IF(S100&lt;=1,0,)))))))))</f>
        <v/>
      </c>
      <c r="U100" s="646" t="e">
        <f t="shared" si="0"/>
        <v>#VALUE!</v>
      </c>
      <c r="V100" s="634"/>
      <c r="W100" s="634"/>
      <c r="X100" s="634"/>
      <c r="Y100" s="636"/>
      <c r="Z100" s="636"/>
      <c r="AA100" s="656"/>
      <c r="AB100" s="652"/>
      <c r="AC100" s="662"/>
      <c r="AD100" s="678"/>
    </row>
    <row r="101" spans="2:30" ht="12.95" customHeight="1" x14ac:dyDescent="0.2">
      <c r="B101" s="627">
        <v>46</v>
      </c>
      <c r="C101" s="629" t="str">
        <f>IF('TABELA I'!B58="","",'TABELA I'!B58)</f>
        <v/>
      </c>
      <c r="D101" s="613"/>
      <c r="E101" s="629" t="str">
        <f>IF('TABELA I'!D58="","",'TABELA I'!D58)</f>
        <v/>
      </c>
      <c r="F101" s="617" t="s">
        <v>133</v>
      </c>
      <c r="G101" s="114" t="s">
        <v>131</v>
      </c>
      <c r="H101" s="115"/>
      <c r="I101" s="115"/>
      <c r="J101" s="115"/>
      <c r="K101" s="115"/>
      <c r="L101" s="115"/>
      <c r="M101" s="115"/>
      <c r="N101" s="115"/>
      <c r="O101" s="115"/>
      <c r="P101" s="116">
        <f>SUM(K101:M101)</f>
        <v>0</v>
      </c>
      <c r="Q101" s="116">
        <f>SUM(N101:O101)</f>
        <v>0</v>
      </c>
      <c r="R101" s="117" t="str">
        <f>IF((H101+I101)=0,"",((H101+I101)-(P101+Q101))/(H101+I101))</f>
        <v/>
      </c>
      <c r="S101" s="117" t="str">
        <f>IF(H101+I101=0,"",(P101+Q101)/(H101+I101))</f>
        <v/>
      </c>
      <c r="T101" s="125" t="str">
        <f>IF(F101="Nije ocijenjen","",IF(F101="Ocijenjen",IF(H101+I101=0,"",IF(D101="Tužilac",IF(S101&lt;0.11,40,IF(S101&lt;0.21,30,IF(S101&lt;0.31,20,IF(S101&lt;=0.5,10,IF(S101&lt;=1,0,))))),IF(S101&lt;0.11,20,IF(S101&lt;0.21,15,IF(S101&lt;0.31,10,IF(S101&lt;=0.5,5,IF(S101&lt;=1,0,)))))))))</f>
        <v/>
      </c>
      <c r="U101" s="645" t="str">
        <f>IF(F101="Nije ocijenjen","",IF(F101="Ocijenjen",IF(H102=0,T101,IF(H101+I101=0,T102,(T101+T102)/2))))</f>
        <v/>
      </c>
      <c r="V101" s="633"/>
      <c r="W101" s="633"/>
      <c r="X101" s="633"/>
      <c r="Y101" s="635" t="str">
        <f>IF(V101+W101=0,"",(V101+W101-X101)/(V101+W101))</f>
        <v/>
      </c>
      <c r="Z101" s="635" t="str">
        <f>IF(V101+W101=0,"",(X101)/(V101+W101))</f>
        <v/>
      </c>
      <c r="AA101" s="655" t="str">
        <f>IF(F101="Nije ocijenjen","",IF(F101="Ocijenjen",IF(V101+W101=0,"",IF(D101="Tužilac",IF(Z101&lt;0.11,40,IF(Z101&lt;0.21,30,IF(Z101&lt;0.31,20,IF(Z101&lt;=0.5,10,IF(Z101&lt;=1,0,))))),IF(Z101&lt;0.11,20,IF(Z101&lt;0.21,15,IF(Z101&lt;0.31,10,IF(Z101&lt;=0.5,5,IF(Z101&lt;=1,0,)))))))))</f>
        <v/>
      </c>
      <c r="AB101" s="651" t="str">
        <f t="shared" ref="AB101" si="44">IF(F101="Nije ocijenjen","",IF(F101="Ocijenjen",IF(AA101="",U101,IF(U101="",AA101,((U101+AA101)/2)))))</f>
        <v/>
      </c>
      <c r="AC101" s="661"/>
      <c r="AD101" s="677" t="str">
        <f>IF(F101="Nije ocijenjen","",IF(F101="Ocijenjen",AB101-AC101))</f>
        <v/>
      </c>
    </row>
    <row r="102" spans="2:30" ht="12.95" customHeight="1" thickBot="1" x14ac:dyDescent="0.25">
      <c r="B102" s="628"/>
      <c r="C102" s="630"/>
      <c r="D102" s="614"/>
      <c r="E102" s="630"/>
      <c r="F102" s="618"/>
      <c r="G102" s="119" t="s">
        <v>132</v>
      </c>
      <c r="H102" s="120"/>
      <c r="I102" s="121"/>
      <c r="J102" s="120"/>
      <c r="K102" s="120"/>
      <c r="L102" s="120"/>
      <c r="M102" s="121"/>
      <c r="N102" s="121"/>
      <c r="O102" s="121"/>
      <c r="P102" s="122">
        <f>SUM(K102:L102)</f>
        <v>0</v>
      </c>
      <c r="Q102" s="121"/>
      <c r="R102" s="123" t="str">
        <f>IF(H102=0,"",(H102-P102/2.5)/H102)</f>
        <v/>
      </c>
      <c r="S102" s="123" t="str">
        <f>IF(H102=0,"",(P102/2.5)/H102)</f>
        <v/>
      </c>
      <c r="T102" s="126" t="str">
        <f>IF(F101="Nije ocijenjen","",IF(F101="Ocijenjen",IF(H102=0,"",IF(D101="Tužilac",IF(S102&lt;0.26,40,IF(S102&lt;0.41,30,IF(S102&lt;0.51,20,IF(S102&lt;=0.6,10,IF(S102&lt;=1,0,))))),IF(S102&lt;0.26,20,IF(S102&lt;0.41,15,IF(S102&lt;0.51,10,IF(S102&lt;=0.6,5,IF(S102&lt;=1,0,)))))))))</f>
        <v/>
      </c>
      <c r="U102" s="646" t="e">
        <f>+(#REF!+#REF!)/2</f>
        <v>#REF!</v>
      </c>
      <c r="V102" s="634"/>
      <c r="W102" s="634"/>
      <c r="X102" s="634"/>
      <c r="Y102" s="636"/>
      <c r="Z102" s="636"/>
      <c r="AA102" s="656"/>
      <c r="AB102" s="652"/>
      <c r="AC102" s="662"/>
      <c r="AD102" s="678"/>
    </row>
    <row r="103" spans="2:30" ht="12.95" customHeight="1" x14ac:dyDescent="0.2">
      <c r="B103" s="627">
        <v>47</v>
      </c>
      <c r="C103" s="629" t="str">
        <f>IF('TABELA I'!B59="","",'TABELA I'!B59)</f>
        <v/>
      </c>
      <c r="D103" s="613"/>
      <c r="E103" s="629" t="str">
        <f>IF('TABELA I'!D59="","",'TABELA I'!D59)</f>
        <v/>
      </c>
      <c r="F103" s="617" t="s">
        <v>133</v>
      </c>
      <c r="G103" s="114" t="s">
        <v>131</v>
      </c>
      <c r="H103" s="115"/>
      <c r="I103" s="115"/>
      <c r="J103" s="115"/>
      <c r="K103" s="115"/>
      <c r="L103" s="115"/>
      <c r="M103" s="115"/>
      <c r="N103" s="115"/>
      <c r="O103" s="115"/>
      <c r="P103" s="116">
        <f>SUM(K103:M103)</f>
        <v>0</v>
      </c>
      <c r="Q103" s="116">
        <f>SUM(N103:O103)</f>
        <v>0</v>
      </c>
      <c r="R103" s="117" t="str">
        <f>IF((H103+I103)=0,"",((H103+I103)-(P103+Q103))/(H103+I103))</f>
        <v/>
      </c>
      <c r="S103" s="117" t="str">
        <f>IF(H103+I103=0,"",(P103+Q103)/(H103+I103))</f>
        <v/>
      </c>
      <c r="T103" s="125" t="str">
        <f>IF(F103="Nije ocijenjen","",IF(F103="Ocijenjen",IF(H103+I103=0,"",IF(D103="Tužilac",IF(S103&lt;0.11,40,IF(S103&lt;0.21,30,IF(S103&lt;0.31,20,IF(S103&lt;=0.5,10,IF(S103&lt;=1,0,))))),IF(S103&lt;0.11,20,IF(S103&lt;0.21,15,IF(S103&lt;0.31,10,IF(S103&lt;=0.5,5,IF(S103&lt;=1,0,)))))))))</f>
        <v/>
      </c>
      <c r="U103" s="645" t="str">
        <f>IF(F103="Nije ocijenjen","",IF(F103="Ocijenjen",IF(H104=0,T103,IF(H103+I103=0,T104,(T103+T104)/2))))</f>
        <v/>
      </c>
      <c r="V103" s="633"/>
      <c r="W103" s="633"/>
      <c r="X103" s="633"/>
      <c r="Y103" s="635" t="str">
        <f>IF(V103+W103=0,"",(V103+W103-X103)/(V103+W103))</f>
        <v/>
      </c>
      <c r="Z103" s="635" t="str">
        <f>IF(V103+W103=0,"",(X103)/(V103+W103))</f>
        <v/>
      </c>
      <c r="AA103" s="655" t="str">
        <f>IF(F103="Nije ocijenjen","",IF(F103="Ocijenjen",IF(V103+W103=0,"",IF(D103="Tužilac",IF(Z103&lt;0.11,40,IF(Z103&lt;0.21,30,IF(Z103&lt;0.31,20,IF(Z103&lt;=0.5,10,IF(Z103&lt;=1,0,))))),IF(Z103&lt;0.11,20,IF(Z103&lt;0.21,15,IF(Z103&lt;0.31,10,IF(Z103&lt;=0.5,5,IF(Z103&lt;=1,0,)))))))))</f>
        <v/>
      </c>
      <c r="AB103" s="651" t="str">
        <f t="shared" ref="AB103" si="45">IF(F103="Nije ocijenjen","",IF(F103="Ocijenjen",IF(AA103="",U103,IF(U103="",AA103,((U103+AA103)/2)))))</f>
        <v/>
      </c>
      <c r="AC103" s="661"/>
      <c r="AD103" s="677" t="str">
        <f>IF(F103="Nije ocijenjen","",IF(F103="Ocijenjen",AB103-AC103))</f>
        <v/>
      </c>
    </row>
    <row r="104" spans="2:30" ht="12.95" customHeight="1" thickBot="1" x14ac:dyDescent="0.25">
      <c r="B104" s="628"/>
      <c r="C104" s="630"/>
      <c r="D104" s="614"/>
      <c r="E104" s="630"/>
      <c r="F104" s="618"/>
      <c r="G104" s="119" t="s">
        <v>132</v>
      </c>
      <c r="H104" s="120"/>
      <c r="I104" s="121"/>
      <c r="J104" s="120"/>
      <c r="K104" s="120"/>
      <c r="L104" s="120"/>
      <c r="M104" s="121"/>
      <c r="N104" s="121"/>
      <c r="O104" s="121"/>
      <c r="P104" s="122">
        <f>SUM(K104:L104)</f>
        <v>0</v>
      </c>
      <c r="Q104" s="121"/>
      <c r="R104" s="123" t="str">
        <f>IF(H104=0,"",(H104-P104/2.5)/H104)</f>
        <v/>
      </c>
      <c r="S104" s="123" t="str">
        <f>IF(H104=0,"",(P104/2.5)/H104)</f>
        <v/>
      </c>
      <c r="T104" s="126" t="str">
        <f>IF(F103="Nije ocijenjen","",IF(F103="Ocijenjen",IF(H104=0,"",IF(D103="Tužilac",IF(S104&lt;0.26,40,IF(S104&lt;0.41,30,IF(S104&lt;0.51,20,IF(S104&lt;=0.6,10,IF(S104&lt;=1,0,))))),IF(S104&lt;0.26,20,IF(S104&lt;0.41,15,IF(S104&lt;0.51,10,IF(S104&lt;=0.6,5,IF(S104&lt;=1,0,)))))))))</f>
        <v/>
      </c>
      <c r="U104" s="646" t="e">
        <f t="shared" si="0"/>
        <v>#VALUE!</v>
      </c>
      <c r="V104" s="634"/>
      <c r="W104" s="634"/>
      <c r="X104" s="634"/>
      <c r="Y104" s="636"/>
      <c r="Z104" s="636"/>
      <c r="AA104" s="656"/>
      <c r="AB104" s="652"/>
      <c r="AC104" s="662"/>
      <c r="AD104" s="678"/>
    </row>
    <row r="105" spans="2:30" ht="12.95" customHeight="1" x14ac:dyDescent="0.2">
      <c r="B105" s="627">
        <v>48</v>
      </c>
      <c r="C105" s="629" t="str">
        <f>IF('TABELA I'!B60="","",'TABELA I'!B60)</f>
        <v/>
      </c>
      <c r="D105" s="613"/>
      <c r="E105" s="629" t="str">
        <f>IF('TABELA I'!D60="","",'TABELA I'!D60)</f>
        <v/>
      </c>
      <c r="F105" s="617" t="s">
        <v>133</v>
      </c>
      <c r="G105" s="114" t="s">
        <v>131</v>
      </c>
      <c r="H105" s="115"/>
      <c r="I105" s="115"/>
      <c r="J105" s="115"/>
      <c r="K105" s="115"/>
      <c r="L105" s="115"/>
      <c r="M105" s="115"/>
      <c r="N105" s="115"/>
      <c r="O105" s="115"/>
      <c r="P105" s="116">
        <f>SUM(K105:M105)</f>
        <v>0</v>
      </c>
      <c r="Q105" s="116">
        <f>SUM(N105:O105)</f>
        <v>0</v>
      </c>
      <c r="R105" s="117" t="str">
        <f>IF((H105+I105)=0,"",((H105+I105)-(P105+Q105))/(H105+I105))</f>
        <v/>
      </c>
      <c r="S105" s="117" t="str">
        <f>IF(H105+I105=0,"",(P105+Q105)/(H105+I105))</f>
        <v/>
      </c>
      <c r="T105" s="125" t="str">
        <f>IF(F105="Nije ocijenjen","",IF(F105="Ocijenjen",IF(H105+I105=0,"",IF(D105="Tužilac",IF(S105&lt;0.11,40,IF(S105&lt;0.21,30,IF(S105&lt;0.31,20,IF(S105&lt;=0.5,10,IF(S105&lt;=1,0,))))),IF(S105&lt;0.11,20,IF(S105&lt;0.21,15,IF(S105&lt;0.31,10,IF(S105&lt;=0.5,5,IF(S105&lt;=1,0,)))))))))</f>
        <v/>
      </c>
      <c r="U105" s="645" t="str">
        <f>IF(F105="Nije ocijenjen","",IF(F105="Ocijenjen",IF(H106=0,T105,IF(H105+I105=0,T106,(T105+T106)/2))))</f>
        <v/>
      </c>
      <c r="V105" s="633"/>
      <c r="W105" s="633"/>
      <c r="X105" s="633"/>
      <c r="Y105" s="635" t="str">
        <f>IF(V105+W105=0,"",(V105+W105-X105)/(V105+W105))</f>
        <v/>
      </c>
      <c r="Z105" s="635" t="str">
        <f>IF(V105+W105=0,"",(X105)/(V105+W105))</f>
        <v/>
      </c>
      <c r="AA105" s="655" t="str">
        <f>IF(F105="Nije ocijenjen","",IF(F105="Ocijenjen",IF(V105+W105=0,"",IF(D105="Tužilac",IF(Z105&lt;0.11,40,IF(Z105&lt;0.21,30,IF(Z105&lt;0.31,20,IF(Z105&lt;=0.5,10,IF(Z105&lt;=1,0,))))),IF(Z105&lt;0.11,20,IF(Z105&lt;0.21,15,IF(Z105&lt;0.31,10,IF(Z105&lt;=0.5,5,IF(Z105&lt;=1,0,)))))))))</f>
        <v/>
      </c>
      <c r="AB105" s="651" t="str">
        <f t="shared" ref="AB105" si="46">IF(F105="Nije ocijenjen","",IF(F105="Ocijenjen",IF(AA105="",U105,IF(U105="",AA105,((U105+AA105)/2)))))</f>
        <v/>
      </c>
      <c r="AC105" s="661"/>
      <c r="AD105" s="677" t="str">
        <f>IF(F105="Nije ocijenjen","",IF(F105="Ocijenjen",AB105-AC105))</f>
        <v/>
      </c>
    </row>
    <row r="106" spans="2:30" ht="12.95" customHeight="1" thickBot="1" x14ac:dyDescent="0.25">
      <c r="B106" s="628"/>
      <c r="C106" s="630"/>
      <c r="D106" s="614"/>
      <c r="E106" s="630"/>
      <c r="F106" s="618"/>
      <c r="G106" s="119" t="s">
        <v>132</v>
      </c>
      <c r="H106" s="120"/>
      <c r="I106" s="121"/>
      <c r="J106" s="120"/>
      <c r="K106" s="120"/>
      <c r="L106" s="120"/>
      <c r="M106" s="121"/>
      <c r="N106" s="121"/>
      <c r="O106" s="121"/>
      <c r="P106" s="122">
        <f>SUM(K106:L106)</f>
        <v>0</v>
      </c>
      <c r="Q106" s="121"/>
      <c r="R106" s="123" t="str">
        <f>IF(H106=0,"",(H106-P106/2.5)/H106)</f>
        <v/>
      </c>
      <c r="S106" s="123" t="str">
        <f>IF(H106=0,"",(P106/2.5)/H106)</f>
        <v/>
      </c>
      <c r="T106" s="126" t="str">
        <f>IF(F105="Nije ocijenjen","",IF(F105="Ocijenjen",IF(H106=0,"",IF(D105="Tužilac",IF(S106&lt;0.26,40,IF(S106&lt;0.41,30,IF(S106&lt;0.51,20,IF(S106&lt;=0.6,10,IF(S106&lt;=1,0,))))),IF(S106&lt;0.26,20,IF(S106&lt;0.41,15,IF(S106&lt;0.51,10,IF(S106&lt;=0.6,5,IF(S106&lt;=1,0,)))))))))</f>
        <v/>
      </c>
      <c r="U106" s="646">
        <f>+(U3+U4)/2</f>
        <v>0</v>
      </c>
      <c r="V106" s="634"/>
      <c r="W106" s="634"/>
      <c r="X106" s="634"/>
      <c r="Y106" s="636"/>
      <c r="Z106" s="636"/>
      <c r="AA106" s="656"/>
      <c r="AB106" s="652"/>
      <c r="AC106" s="662"/>
      <c r="AD106" s="678"/>
    </row>
    <row r="107" spans="2:30" ht="12.95" customHeight="1" x14ac:dyDescent="0.2">
      <c r="B107" s="627">
        <v>49</v>
      </c>
      <c r="C107" s="629" t="str">
        <f>IF('TABELA I'!B61="","",'TABELA I'!B61)</f>
        <v/>
      </c>
      <c r="D107" s="613"/>
      <c r="E107" s="629" t="str">
        <f>IF('TABELA I'!D61="","",'TABELA I'!D61)</f>
        <v/>
      </c>
      <c r="F107" s="617" t="s">
        <v>133</v>
      </c>
      <c r="G107" s="114" t="s">
        <v>131</v>
      </c>
      <c r="H107" s="115"/>
      <c r="I107" s="115"/>
      <c r="J107" s="115"/>
      <c r="K107" s="115"/>
      <c r="L107" s="115"/>
      <c r="M107" s="115"/>
      <c r="N107" s="115"/>
      <c r="O107" s="115"/>
      <c r="P107" s="116">
        <f>SUM(K107:M107)</f>
        <v>0</v>
      </c>
      <c r="Q107" s="116">
        <f>SUM(N107:O107)</f>
        <v>0</v>
      </c>
      <c r="R107" s="117" t="str">
        <f>IF((H107+I107)=0,"",((H107+I107)-(P107+Q107))/(H107+I107))</f>
        <v/>
      </c>
      <c r="S107" s="117" t="str">
        <f>IF(H107+I107=0,"",(P107+Q107)/(H107+I107))</f>
        <v/>
      </c>
      <c r="T107" s="125" t="str">
        <f>IF(F107="Nije ocijenjen","",IF(F107="Ocijenjen",IF(H107+I107=0,"",IF(D107="Tužilac",IF(S107&lt;0.11,40,IF(S107&lt;0.21,30,IF(S107&lt;0.31,20,IF(S107&lt;=0.5,10,IF(S107&lt;=1,0,))))),IF(S107&lt;0.11,20,IF(S107&lt;0.21,15,IF(S107&lt;0.31,10,IF(S107&lt;=0.5,5,IF(S107&lt;=1,0,)))))))))</f>
        <v/>
      </c>
      <c r="U107" s="645" t="str">
        <f>IF(F107="Nije ocijenjen","",IF(F107="Ocijenjen",IF(H108=0,T107,IF(H107+I107=0,T108,(T107+T108)/2))))</f>
        <v/>
      </c>
      <c r="V107" s="633"/>
      <c r="W107" s="633"/>
      <c r="X107" s="633"/>
      <c r="Y107" s="635" t="str">
        <f>IF(V107+W107=0,"",(V107+W107-X107)/(V107+W107))</f>
        <v/>
      </c>
      <c r="Z107" s="635" t="str">
        <f>IF(V107+W107=0,"",(X107)/(V107+W107))</f>
        <v/>
      </c>
      <c r="AA107" s="655" t="str">
        <f>IF(F107="Nije ocijenjen","",IF(F107="Ocijenjen",IF(V107+W107=0,"",IF(D107="Tužilac",IF(Z107&lt;0.11,40,IF(Z107&lt;0.21,30,IF(Z107&lt;0.31,20,IF(Z107&lt;=0.5,10,IF(Z107&lt;=1,0,))))),IF(Z107&lt;0.11,20,IF(Z107&lt;0.21,15,IF(Z107&lt;0.31,10,IF(Z107&lt;=0.5,5,IF(Z107&lt;=1,0,)))))))))</f>
        <v/>
      </c>
      <c r="AB107" s="651" t="str">
        <f t="shared" ref="AB107" si="47">IF(F107="Nije ocijenjen","",IF(F107="Ocijenjen",IF(AA107="",U107,IF(U107="",AA107,((U107+AA107)/2)))))</f>
        <v/>
      </c>
      <c r="AC107" s="661"/>
      <c r="AD107" s="677" t="str">
        <f>IF(F107="Nije ocijenjen","",IF(F107="Ocijenjen",AB107-AC107))</f>
        <v/>
      </c>
    </row>
    <row r="108" spans="2:30" ht="12.95" customHeight="1" thickBot="1" x14ac:dyDescent="0.25">
      <c r="B108" s="628"/>
      <c r="C108" s="630"/>
      <c r="D108" s="614"/>
      <c r="E108" s="630"/>
      <c r="F108" s="618"/>
      <c r="G108" s="119" t="s">
        <v>132</v>
      </c>
      <c r="H108" s="120"/>
      <c r="I108" s="121"/>
      <c r="J108" s="120"/>
      <c r="K108" s="120"/>
      <c r="L108" s="120"/>
      <c r="M108" s="121"/>
      <c r="N108" s="121"/>
      <c r="O108" s="121"/>
      <c r="P108" s="122">
        <f>SUM(K108:L108)</f>
        <v>0</v>
      </c>
      <c r="Q108" s="121"/>
      <c r="R108" s="123" t="str">
        <f>IF(H108=0,"",(H108-P108/2.5)/H108)</f>
        <v/>
      </c>
      <c r="S108" s="123" t="str">
        <f>IF(H108=0,"",(P108/2.5)/H108)</f>
        <v/>
      </c>
      <c r="T108" s="126" t="str">
        <f>IF(F107="Nije ocijenjen","",IF(F107="Ocijenjen",IF(H108=0,"",IF(D107="Tužilac",IF(S108&lt;0.26,40,IF(S108&lt;0.41,30,IF(S108&lt;0.51,20,IF(S108&lt;=0.6,10,IF(S108&lt;=1,0,))))),IF(S108&lt;0.26,20,IF(S108&lt;0.41,15,IF(S108&lt;0.51,10,IF(S108&lt;=0.6,5,IF(S108&lt;=1,0,)))))))))</f>
        <v/>
      </c>
      <c r="U108" s="646" t="e">
        <f t="shared" si="0"/>
        <v>#VALUE!</v>
      </c>
      <c r="V108" s="634"/>
      <c r="W108" s="634"/>
      <c r="X108" s="634"/>
      <c r="Y108" s="636"/>
      <c r="Z108" s="636"/>
      <c r="AA108" s="656"/>
      <c r="AB108" s="652"/>
      <c r="AC108" s="662"/>
      <c r="AD108" s="678"/>
    </row>
    <row r="109" spans="2:30" ht="12.95" customHeight="1" x14ac:dyDescent="0.2">
      <c r="B109" s="627">
        <v>50</v>
      </c>
      <c r="C109" s="629" t="str">
        <f>IF('TABELA I'!B62="","",'TABELA I'!B62)</f>
        <v/>
      </c>
      <c r="D109" s="613"/>
      <c r="E109" s="629" t="str">
        <f>IF('TABELA I'!D62="","",'TABELA I'!D62)</f>
        <v/>
      </c>
      <c r="F109" s="617" t="s">
        <v>133</v>
      </c>
      <c r="G109" s="114" t="s">
        <v>131</v>
      </c>
      <c r="H109" s="115"/>
      <c r="I109" s="115"/>
      <c r="J109" s="115"/>
      <c r="K109" s="115"/>
      <c r="L109" s="115"/>
      <c r="M109" s="115"/>
      <c r="N109" s="115"/>
      <c r="O109" s="115"/>
      <c r="P109" s="116">
        <f>SUM(K109:M109)</f>
        <v>0</v>
      </c>
      <c r="Q109" s="116">
        <f>SUM(N109:O109)</f>
        <v>0</v>
      </c>
      <c r="R109" s="117" t="str">
        <f>IF((H109+I109)=0,"",((H109+I109)-(P109+Q109))/(H109+I109))</f>
        <v/>
      </c>
      <c r="S109" s="117" t="str">
        <f>IF(H109+I109=0,"",(P109+Q109)/(H109+I109))</f>
        <v/>
      </c>
      <c r="T109" s="125" t="str">
        <f>IF(F109="Nije ocijenjen","",IF(F109="Ocijenjen",IF(H109+I109=0,"",IF(D109="Tužilac",IF(S109&lt;0.11,40,IF(S109&lt;0.21,30,IF(S109&lt;0.31,20,IF(S109&lt;=0.5,10,IF(S109&lt;=1,0,))))),IF(S109&lt;0.11,20,IF(S109&lt;0.21,15,IF(S109&lt;0.31,10,IF(S109&lt;=0.5,5,IF(S109&lt;=1,0,)))))))))</f>
        <v/>
      </c>
      <c r="U109" s="645" t="str">
        <f>IF(F109="Nije ocijenjen","",IF(F109="Ocijenjen",IF(H110=0,T109,IF(H109+I109=0,T110,(T109+T110)/2))))</f>
        <v/>
      </c>
      <c r="V109" s="633"/>
      <c r="W109" s="633"/>
      <c r="X109" s="633"/>
      <c r="Y109" s="635" t="str">
        <f>IF(V109+W109=0,"",(V109+W109-X109)/(V109+W109))</f>
        <v/>
      </c>
      <c r="Z109" s="635" t="str">
        <f>IF(V109+W109=0,"",(X109)/(V109+W109))</f>
        <v/>
      </c>
      <c r="AA109" s="655" t="str">
        <f>IF(F109="Nije ocijenjen","",IF(F109="Ocijenjen",IF(V109+W109=0,"",IF(D109="Tužilac",IF(Z109&lt;0.11,40,IF(Z109&lt;0.21,30,IF(Z109&lt;0.31,20,IF(Z109&lt;=0.5,10,IF(Z109&lt;=1,0,))))),IF(Z109&lt;0.11,20,IF(Z109&lt;0.21,15,IF(Z109&lt;0.31,10,IF(Z109&lt;=0.5,5,IF(Z109&lt;=1,0,)))))))))</f>
        <v/>
      </c>
      <c r="AB109" s="651" t="str">
        <f t="shared" ref="AB109" si="48">IF(F109="Nije ocijenjen","",IF(F109="Ocijenjen",IF(AA109="",U109,IF(U109="",AA109,((U109+AA109)/2)))))</f>
        <v/>
      </c>
      <c r="AC109" s="661"/>
      <c r="AD109" s="677" t="str">
        <f>IF(F109="Nije ocijenjen","",IF(F109="Ocijenjen",AB109-AC109))</f>
        <v/>
      </c>
    </row>
    <row r="110" spans="2:30" ht="12.95" customHeight="1" thickBot="1" x14ac:dyDescent="0.25">
      <c r="B110" s="628"/>
      <c r="C110" s="630"/>
      <c r="D110" s="614"/>
      <c r="E110" s="630"/>
      <c r="F110" s="618"/>
      <c r="G110" s="119" t="s">
        <v>132</v>
      </c>
      <c r="H110" s="120"/>
      <c r="I110" s="121"/>
      <c r="J110" s="120"/>
      <c r="K110" s="120"/>
      <c r="L110" s="120"/>
      <c r="M110" s="121"/>
      <c r="N110" s="121"/>
      <c r="O110" s="121"/>
      <c r="P110" s="122">
        <f>SUM(K110:L110)</f>
        <v>0</v>
      </c>
      <c r="Q110" s="121"/>
      <c r="R110" s="123" t="str">
        <f>IF(H110=0,"",(H110-P110/2.5)/H110)</f>
        <v/>
      </c>
      <c r="S110" s="123" t="str">
        <f>IF(H110=0,"",(P110/2.5)/H110)</f>
        <v/>
      </c>
      <c r="T110" s="126" t="str">
        <f>IF(F109="Nije ocijenjen","",IF(F109="Ocijenjen",IF(H110=0,"",IF(D109="Tužilac",IF(S110&lt;0.26,40,IF(S110&lt;0.41,30,IF(S110&lt;0.51,20,IF(S110&lt;=0.6,10,IF(S110&lt;=1,0,))))),IF(S110&lt;0.26,20,IF(S110&lt;0.41,15,IF(S110&lt;0.51,10,IF(S110&lt;=0.6,5,IF(S110&lt;=1,0,)))))))))</f>
        <v/>
      </c>
      <c r="U110" s="646">
        <f>+(U3+U4)/2</f>
        <v>0</v>
      </c>
      <c r="V110" s="634"/>
      <c r="W110" s="634"/>
      <c r="X110" s="634"/>
      <c r="Y110" s="636"/>
      <c r="Z110" s="636"/>
      <c r="AA110" s="656"/>
      <c r="AB110" s="652"/>
      <c r="AC110" s="662"/>
      <c r="AD110" s="678"/>
    </row>
    <row r="111" spans="2:30" ht="12.95" customHeight="1" x14ac:dyDescent="0.2">
      <c r="B111" s="627">
        <v>51</v>
      </c>
      <c r="C111" s="629" t="str">
        <f>IF('TABELA I'!B63="","",'TABELA I'!B63)</f>
        <v/>
      </c>
      <c r="D111" s="613"/>
      <c r="E111" s="629" t="str">
        <f>IF('TABELA I'!D63="","",'TABELA I'!D63)</f>
        <v/>
      </c>
      <c r="F111" s="617" t="s">
        <v>133</v>
      </c>
      <c r="G111" s="114" t="s">
        <v>131</v>
      </c>
      <c r="H111" s="115"/>
      <c r="I111" s="115"/>
      <c r="J111" s="115"/>
      <c r="K111" s="115"/>
      <c r="L111" s="115"/>
      <c r="M111" s="115"/>
      <c r="N111" s="115"/>
      <c r="O111" s="115"/>
      <c r="P111" s="116">
        <f>SUM(K111:M111)</f>
        <v>0</v>
      </c>
      <c r="Q111" s="116">
        <f>SUM(N111:O111)</f>
        <v>0</v>
      </c>
      <c r="R111" s="117" t="str">
        <f>IF((H111+I111)=0,"",((H111+I111)-(P111+Q111))/(H111+I111))</f>
        <v/>
      </c>
      <c r="S111" s="117" t="str">
        <f>IF(H111+I111=0,"",(P111+Q111)/(H111+I111))</f>
        <v/>
      </c>
      <c r="T111" s="125" t="str">
        <f>IF(F111="Nije ocijenjen","",IF(F111="Ocijenjen",IF(H111+I111=0,"",IF(D111="Tužilac",IF(S111&lt;0.11,40,IF(S111&lt;0.21,30,IF(S111&lt;0.31,20,IF(S111&lt;=0.5,10,IF(S111&lt;=1,0,))))),IF(S111&lt;0.11,20,IF(S111&lt;0.21,15,IF(S111&lt;0.31,10,IF(S111&lt;=0.5,5,IF(S111&lt;=1,0,)))))))))</f>
        <v/>
      </c>
      <c r="U111" s="645" t="str">
        <f>IF(F111="Nije ocijenjen","",IF(F111="Ocijenjen",IF(H112=0,T111,IF(H111+I111=0,T112,(T111+T112)/2))))</f>
        <v/>
      </c>
      <c r="V111" s="633"/>
      <c r="W111" s="633"/>
      <c r="X111" s="633"/>
      <c r="Y111" s="635" t="str">
        <f>IF(V111+W111=0,"",(V111+W111-X111)/(V111+W111))</f>
        <v/>
      </c>
      <c r="Z111" s="635" t="str">
        <f>IF(V111+W111=0,"",(X111)/(V111+W111))</f>
        <v/>
      </c>
      <c r="AA111" s="655" t="str">
        <f>IF(F111="Nije ocijenjen","",IF(F111="Ocijenjen",IF(V111+W111=0,"",IF(D111="Tužilac",IF(Z111&lt;0.11,40,IF(Z111&lt;0.21,30,IF(Z111&lt;0.31,20,IF(Z111&lt;=0.5,10,IF(Z111&lt;=1,0,))))),IF(Z111&lt;0.11,20,IF(Z111&lt;0.21,15,IF(Z111&lt;0.31,10,IF(Z111&lt;=0.5,5,IF(Z111&lt;=1,0,)))))))))</f>
        <v/>
      </c>
      <c r="AB111" s="651" t="str">
        <f t="shared" ref="AB111" si="49">IF(F111="Nije ocijenjen","",IF(F111="Ocijenjen",IF(AA111="",U111,IF(U111="",AA111,((U111+AA111)/2)))))</f>
        <v/>
      </c>
      <c r="AC111" s="661"/>
      <c r="AD111" s="677" t="str">
        <f>IF(F111="Nije ocijenjen","",IF(F111="Ocijenjen",AB111-AC111))</f>
        <v/>
      </c>
    </row>
    <row r="112" spans="2:30" ht="12.95" customHeight="1" thickBot="1" x14ac:dyDescent="0.25">
      <c r="B112" s="628"/>
      <c r="C112" s="630"/>
      <c r="D112" s="614"/>
      <c r="E112" s="630"/>
      <c r="F112" s="618"/>
      <c r="G112" s="119" t="s">
        <v>132</v>
      </c>
      <c r="H112" s="120"/>
      <c r="I112" s="121"/>
      <c r="J112" s="120"/>
      <c r="K112" s="120"/>
      <c r="L112" s="120"/>
      <c r="M112" s="121"/>
      <c r="N112" s="121"/>
      <c r="O112" s="121"/>
      <c r="P112" s="122">
        <f>SUM(K112:L112)</f>
        <v>0</v>
      </c>
      <c r="Q112" s="121"/>
      <c r="R112" s="123" t="str">
        <f>IF(H112=0,"",(H112-P112/2.5)/H112)</f>
        <v/>
      </c>
      <c r="S112" s="123" t="str">
        <f>IF(H112=0,"",(P112/2.5)/H112)</f>
        <v/>
      </c>
      <c r="T112" s="126" t="str">
        <f>IF(F111="Nije ocijenjen","",IF(F111="Ocijenjen",IF(H112=0,"",IF(D111="Tužilac",IF(S112&lt;0.26,40,IF(S112&lt;0.41,30,IF(S112&lt;0.51,20,IF(S112&lt;=0.6,10,IF(S112&lt;=1,0,))))),IF(S112&lt;0.26,20,IF(S112&lt;0.41,15,IF(S112&lt;0.51,10,IF(S112&lt;=0.6,5,IF(S112&lt;=1,0,)))))))))</f>
        <v/>
      </c>
      <c r="U112" s="646" t="e">
        <f t="shared" si="0"/>
        <v>#VALUE!</v>
      </c>
      <c r="V112" s="634"/>
      <c r="W112" s="634"/>
      <c r="X112" s="634"/>
      <c r="Y112" s="636"/>
      <c r="Z112" s="636"/>
      <c r="AA112" s="656"/>
      <c r="AB112" s="652"/>
      <c r="AC112" s="662"/>
      <c r="AD112" s="678"/>
    </row>
    <row r="113" spans="2:30" ht="12.95" customHeight="1" x14ac:dyDescent="0.2">
      <c r="B113" s="627">
        <v>52</v>
      </c>
      <c r="C113" s="629" t="str">
        <f>IF('TABELA I'!B64="","",'TABELA I'!B64)</f>
        <v/>
      </c>
      <c r="D113" s="613"/>
      <c r="E113" s="629" t="str">
        <f>IF('TABELA I'!D64="","",'TABELA I'!D64)</f>
        <v/>
      </c>
      <c r="F113" s="617" t="s">
        <v>133</v>
      </c>
      <c r="G113" s="114" t="s">
        <v>131</v>
      </c>
      <c r="H113" s="115"/>
      <c r="I113" s="115"/>
      <c r="J113" s="115"/>
      <c r="K113" s="115"/>
      <c r="L113" s="115"/>
      <c r="M113" s="115"/>
      <c r="N113" s="115"/>
      <c r="O113" s="115"/>
      <c r="P113" s="116">
        <f>SUM(K113:M113)</f>
        <v>0</v>
      </c>
      <c r="Q113" s="116">
        <f>SUM(N113:O113)</f>
        <v>0</v>
      </c>
      <c r="R113" s="117" t="str">
        <f>IF((H113+I113)=0,"",((H113+I113)-(P113+Q113))/(H113+I113))</f>
        <v/>
      </c>
      <c r="S113" s="117" t="str">
        <f>IF(H113+I113=0,"",(P113+Q113)/(H113+I113))</f>
        <v/>
      </c>
      <c r="T113" s="125" t="str">
        <f>IF(F113="Nije ocijenjen","",IF(F113="Ocijenjen",IF(H113+I113=0,"",IF(D113="Tužilac",IF(S113&lt;0.11,40,IF(S113&lt;0.21,30,IF(S113&lt;0.31,20,IF(S113&lt;=0.5,10,IF(S113&lt;=1,0,))))),IF(S113&lt;0.11,20,IF(S113&lt;0.21,15,IF(S113&lt;0.31,10,IF(S113&lt;=0.5,5,IF(S113&lt;=1,0,)))))))))</f>
        <v/>
      </c>
      <c r="U113" s="645" t="str">
        <f>IF(F113="Nije ocijenjen","",IF(F113="Ocijenjen",IF(H114=0,T113,IF(H113+I113=0,T114,(T113+T114)/2))))</f>
        <v/>
      </c>
      <c r="V113" s="633"/>
      <c r="W113" s="633"/>
      <c r="X113" s="633"/>
      <c r="Y113" s="635" t="str">
        <f>IF(V113+W113=0,"",(V113+W113-X113)/(V113+W113))</f>
        <v/>
      </c>
      <c r="Z113" s="635" t="str">
        <f>IF(V113+W113=0,"",(X113)/(V113+W113))</f>
        <v/>
      </c>
      <c r="AA113" s="655" t="str">
        <f>IF(F113="Nije ocijenjen","",IF(F113="Ocijenjen",IF(V113+W113=0,"",IF(D113="Tužilac",IF(Z113&lt;0.11,40,IF(Z113&lt;0.21,30,IF(Z113&lt;0.31,20,IF(Z113&lt;=0.5,10,IF(Z113&lt;=1,0,))))),IF(Z113&lt;0.11,20,IF(Z113&lt;0.21,15,IF(Z113&lt;0.31,10,IF(Z113&lt;=0.5,5,IF(Z113&lt;=1,0,)))))))))</f>
        <v/>
      </c>
      <c r="AB113" s="651" t="str">
        <f t="shared" ref="AB113" si="50">IF(F113="Nije ocijenjen","",IF(F113="Ocijenjen",IF(AA113="",U113,IF(U113="",AA113,((U113+AA113)/2)))))</f>
        <v/>
      </c>
      <c r="AC113" s="661"/>
      <c r="AD113" s="677" t="str">
        <f>IF(F113="Nije ocijenjen","",IF(F113="Ocijenjen",AB113-AC113))</f>
        <v/>
      </c>
    </row>
    <row r="114" spans="2:30" ht="12.95" customHeight="1" thickBot="1" x14ac:dyDescent="0.25">
      <c r="B114" s="628"/>
      <c r="C114" s="630"/>
      <c r="D114" s="614"/>
      <c r="E114" s="630"/>
      <c r="F114" s="618"/>
      <c r="G114" s="119" t="s">
        <v>132</v>
      </c>
      <c r="H114" s="120"/>
      <c r="I114" s="121"/>
      <c r="J114" s="120"/>
      <c r="K114" s="120"/>
      <c r="L114" s="120"/>
      <c r="M114" s="121"/>
      <c r="N114" s="121"/>
      <c r="O114" s="121"/>
      <c r="P114" s="122">
        <f>SUM(K114:L114)</f>
        <v>0</v>
      </c>
      <c r="Q114" s="121"/>
      <c r="R114" s="123" t="str">
        <f>IF(H114=0,"",(H114-P114/2.5)/H114)</f>
        <v/>
      </c>
      <c r="S114" s="123" t="str">
        <f>IF(H114=0,"",(P114/2.5)/H114)</f>
        <v/>
      </c>
      <c r="T114" s="126" t="str">
        <f>IF(F113="Nije ocijenjen","",IF(F113="Ocijenjen",IF(H114=0,"",IF(D113="Tužilac",IF(S114&lt;0.26,40,IF(S114&lt;0.41,30,IF(S114&lt;0.51,20,IF(S114&lt;=0.6,10,IF(S114&lt;=1,0,))))),IF(S114&lt;0.26,20,IF(S114&lt;0.41,15,IF(S114&lt;0.51,10,IF(S114&lt;=0.6,5,IF(S114&lt;=1,0,)))))))))</f>
        <v/>
      </c>
      <c r="U114" s="646" t="e">
        <f>+(U11+U12)/2</f>
        <v>#VALUE!</v>
      </c>
      <c r="V114" s="634"/>
      <c r="W114" s="634"/>
      <c r="X114" s="634"/>
      <c r="Y114" s="636"/>
      <c r="Z114" s="636"/>
      <c r="AA114" s="656"/>
      <c r="AB114" s="652"/>
      <c r="AC114" s="662"/>
      <c r="AD114" s="678"/>
    </row>
    <row r="115" spans="2:30" ht="12.95" customHeight="1" x14ac:dyDescent="0.2">
      <c r="B115" s="627">
        <v>53</v>
      </c>
      <c r="C115" s="629" t="str">
        <f>IF('TABELA I'!B65="","",'TABELA I'!B65)</f>
        <v/>
      </c>
      <c r="D115" s="613"/>
      <c r="E115" s="629" t="str">
        <f>IF('TABELA I'!D65="","",'TABELA I'!D65)</f>
        <v/>
      </c>
      <c r="F115" s="617" t="s">
        <v>133</v>
      </c>
      <c r="G115" s="114" t="s">
        <v>131</v>
      </c>
      <c r="H115" s="115"/>
      <c r="I115" s="115"/>
      <c r="J115" s="115"/>
      <c r="K115" s="115"/>
      <c r="L115" s="115"/>
      <c r="M115" s="115"/>
      <c r="N115" s="115"/>
      <c r="O115" s="115"/>
      <c r="P115" s="116">
        <f>SUM(K115:M115)</f>
        <v>0</v>
      </c>
      <c r="Q115" s="116">
        <f>SUM(N115:O115)</f>
        <v>0</v>
      </c>
      <c r="R115" s="117" t="str">
        <f>IF((H115+I115)=0,"",((H115+I115)-(P115+Q115))/(H115+I115))</f>
        <v/>
      </c>
      <c r="S115" s="117" t="str">
        <f>IF(H115+I115=0,"",(P115+Q115)/(H115+I115))</f>
        <v/>
      </c>
      <c r="T115" s="125" t="str">
        <f>IF(F115="Nije ocijenjen","",IF(F115="Ocijenjen",IF(H115+I115=0,"",IF(D115="Tužilac",IF(S115&lt;0.11,40,IF(S115&lt;0.21,30,IF(S115&lt;0.31,20,IF(S115&lt;=0.5,10,IF(S115&lt;=1,0,))))),IF(S115&lt;0.11,20,IF(S115&lt;0.21,15,IF(S115&lt;0.31,10,IF(S115&lt;=0.5,5,IF(S115&lt;=1,0,)))))))))</f>
        <v/>
      </c>
      <c r="U115" s="645" t="str">
        <f>IF(F115="Nije ocijenjen","",IF(F115="Ocijenjen",IF(H116=0,T115,IF(H115+I115=0,T116,(T115+T116)/2))))</f>
        <v/>
      </c>
      <c r="V115" s="633"/>
      <c r="W115" s="633"/>
      <c r="X115" s="633"/>
      <c r="Y115" s="635" t="str">
        <f>IF(V115+W115=0,"",(V115+W115-X115)/(V115+W115))</f>
        <v/>
      </c>
      <c r="Z115" s="635" t="str">
        <f>IF(V115+W115=0,"",(X115)/(V115+W115))</f>
        <v/>
      </c>
      <c r="AA115" s="655" t="str">
        <f>IF(F115="Nije ocijenjen","",IF(F115="Ocijenjen",IF(V115+W115=0,"",IF(D115="Tužilac",IF(Z115&lt;0.11,40,IF(Z115&lt;0.21,30,IF(Z115&lt;0.31,20,IF(Z115&lt;=0.5,10,IF(Z115&lt;=1,0,))))),IF(Z115&lt;0.11,20,IF(Z115&lt;0.21,15,IF(Z115&lt;0.31,10,IF(Z115&lt;=0.5,5,IF(Z115&lt;=1,0,)))))))))</f>
        <v/>
      </c>
      <c r="AB115" s="651" t="str">
        <f t="shared" ref="AB115" si="51">IF(F115="Nije ocijenjen","",IF(F115="Ocijenjen",IF(AA115="",U115,IF(U115="",AA115,((U115+AA115)/2)))))</f>
        <v/>
      </c>
      <c r="AC115" s="661"/>
      <c r="AD115" s="677" t="str">
        <f>IF(F115="Nije ocijenjen","",IF(F115="Ocijenjen",AB115-AC115))</f>
        <v/>
      </c>
    </row>
    <row r="116" spans="2:30" ht="12.95" customHeight="1" thickBot="1" x14ac:dyDescent="0.25">
      <c r="B116" s="628"/>
      <c r="C116" s="630"/>
      <c r="D116" s="614"/>
      <c r="E116" s="630"/>
      <c r="F116" s="618"/>
      <c r="G116" s="119" t="s">
        <v>132</v>
      </c>
      <c r="H116" s="120"/>
      <c r="I116" s="121"/>
      <c r="J116" s="120"/>
      <c r="K116" s="120"/>
      <c r="L116" s="120"/>
      <c r="M116" s="121"/>
      <c r="N116" s="121"/>
      <c r="O116" s="121"/>
      <c r="P116" s="122">
        <f>SUM(K116:L116)</f>
        <v>0</v>
      </c>
      <c r="Q116" s="121"/>
      <c r="R116" s="123" t="str">
        <f>IF(H116=0,"",(H116-P116/2.5)/H116)</f>
        <v/>
      </c>
      <c r="S116" s="123" t="str">
        <f>IF(H116=0,"",(P116/2.5)/H116)</f>
        <v/>
      </c>
      <c r="T116" s="126" t="str">
        <f>IF(F115="Nije ocijenjen","",IF(F115="Ocijenjen",IF(H116=0,"",IF(D115="Tužilac",IF(S116&lt;0.26,40,IF(S116&lt;0.41,30,IF(S116&lt;0.51,20,IF(S116&lt;=0.6,10,IF(S116&lt;=1,0,))))),IF(S116&lt;0.26,20,IF(S116&lt;0.41,15,IF(S116&lt;0.51,10,IF(S116&lt;=0.6,5,IF(S116&lt;=1,0,)))))))))</f>
        <v/>
      </c>
      <c r="U116" s="646" t="e">
        <f>+(U103+U104)/2</f>
        <v>#VALUE!</v>
      </c>
      <c r="V116" s="634"/>
      <c r="W116" s="634"/>
      <c r="X116" s="634"/>
      <c r="Y116" s="636"/>
      <c r="Z116" s="636"/>
      <c r="AA116" s="656"/>
      <c r="AB116" s="652"/>
      <c r="AC116" s="662"/>
      <c r="AD116" s="678"/>
    </row>
    <row r="117" spans="2:30" ht="12.95" customHeight="1" x14ac:dyDescent="0.2">
      <c r="B117" s="627">
        <v>54</v>
      </c>
      <c r="C117" s="629" t="str">
        <f>IF('TABELA I'!B66="","",'TABELA I'!B66)</f>
        <v/>
      </c>
      <c r="D117" s="613"/>
      <c r="E117" s="629" t="str">
        <f>IF('TABELA I'!D66="","",'TABELA I'!D66)</f>
        <v/>
      </c>
      <c r="F117" s="617" t="s">
        <v>133</v>
      </c>
      <c r="G117" s="114" t="s">
        <v>131</v>
      </c>
      <c r="H117" s="115"/>
      <c r="I117" s="115"/>
      <c r="J117" s="115"/>
      <c r="K117" s="115"/>
      <c r="L117" s="115"/>
      <c r="M117" s="115"/>
      <c r="N117" s="115"/>
      <c r="O117" s="115"/>
      <c r="P117" s="116">
        <f>SUM(K117:M117)</f>
        <v>0</v>
      </c>
      <c r="Q117" s="116">
        <f>SUM(N117:O117)</f>
        <v>0</v>
      </c>
      <c r="R117" s="117" t="str">
        <f>IF((H117+I117)=0,"",((H117+I117)-(P117+Q117))/(H117+I117))</f>
        <v/>
      </c>
      <c r="S117" s="117" t="str">
        <f>IF(H117+I117=0,"",(P117+Q117)/(H117+I117))</f>
        <v/>
      </c>
      <c r="T117" s="125" t="str">
        <f>IF(F117="Nije ocijenjen","",IF(F117="Ocijenjen",IF(H117+I117=0,"",IF(D117="Tužilac",IF(S117&lt;0.11,40,IF(S117&lt;0.21,30,IF(S117&lt;0.31,20,IF(S117&lt;=0.5,10,IF(S117&lt;=1,0,))))),IF(S117&lt;0.11,20,IF(S117&lt;0.21,15,IF(S117&lt;0.31,10,IF(S117&lt;=0.5,5,IF(S117&lt;=1,0,)))))))))</f>
        <v/>
      </c>
      <c r="U117" s="645" t="str">
        <f>IF(F117="Nije ocijenjen","",IF(F117="Ocijenjen",IF(H118=0,T117,IF(H117+I117=0,T118,(T117+T118)/2))))</f>
        <v/>
      </c>
      <c r="V117" s="633"/>
      <c r="W117" s="633"/>
      <c r="X117" s="633"/>
      <c r="Y117" s="635" t="str">
        <f>IF(V117+W117=0,"",(V117+W117-X117)/(V117+W117))</f>
        <v/>
      </c>
      <c r="Z117" s="635" t="str">
        <f>IF(V117+W117=0,"",(X117)/(V117+W117))</f>
        <v/>
      </c>
      <c r="AA117" s="655" t="str">
        <f>IF(F117="Nije ocijenjen","",IF(F117="Ocijenjen",IF(V117+W117=0,"",IF(D117="Tužilac",IF(Z117&lt;0.11,40,IF(Z117&lt;0.21,30,IF(Z117&lt;0.31,20,IF(Z117&lt;=0.5,10,IF(Z117&lt;=1,0,))))),IF(Z117&lt;0.11,20,IF(Z117&lt;0.21,15,IF(Z117&lt;0.31,10,IF(Z117&lt;=0.5,5,IF(Z117&lt;=1,0,)))))))))</f>
        <v/>
      </c>
      <c r="AB117" s="651" t="str">
        <f t="shared" ref="AB117" si="52">IF(F117="Nije ocijenjen","",IF(F117="Ocijenjen",IF(AA117="",U117,IF(U117="",AA117,((U117+AA117)/2)))))</f>
        <v/>
      </c>
      <c r="AC117" s="661"/>
      <c r="AD117" s="677" t="str">
        <f>IF(F117="Nije ocijenjen","",IF(F117="Ocijenjen",AB117-AC117))</f>
        <v/>
      </c>
    </row>
    <row r="118" spans="2:30" ht="12.95" customHeight="1" thickBot="1" x14ac:dyDescent="0.25">
      <c r="B118" s="628"/>
      <c r="C118" s="630"/>
      <c r="D118" s="614"/>
      <c r="E118" s="630"/>
      <c r="F118" s="618"/>
      <c r="G118" s="119" t="s">
        <v>132</v>
      </c>
      <c r="H118" s="120"/>
      <c r="I118" s="121"/>
      <c r="J118" s="120"/>
      <c r="K118" s="120"/>
      <c r="L118" s="120"/>
      <c r="M118" s="121"/>
      <c r="N118" s="121"/>
      <c r="O118" s="121"/>
      <c r="P118" s="122">
        <f>SUM(K118:L118)</f>
        <v>0</v>
      </c>
      <c r="Q118" s="121"/>
      <c r="R118" s="123" t="str">
        <f>IF(H118=0,"",(H118-P118/2.5)/H118)</f>
        <v/>
      </c>
      <c r="S118" s="123" t="str">
        <f>IF(H118=0,"",(P118/2.5)/H118)</f>
        <v/>
      </c>
      <c r="T118" s="126" t="str">
        <f>IF(F117="Nije ocijenjen","",IF(F117="Ocijenjen",IF(H118=0,"",IF(D117="Tužilac",IF(S118&lt;0.26,40,IF(S118&lt;0.41,30,IF(S118&lt;0.51,20,IF(S118&lt;=0.6,10,IF(S118&lt;=1,0,))))),IF(S118&lt;0.26,20,IF(S118&lt;0.41,15,IF(S118&lt;0.51,10,IF(S118&lt;=0.6,5,IF(S118&lt;=1,0,)))))))))</f>
        <v/>
      </c>
      <c r="U118" s="646" t="e">
        <f>+(U5+U6)/2</f>
        <v>#VALUE!</v>
      </c>
      <c r="V118" s="634"/>
      <c r="W118" s="634"/>
      <c r="X118" s="634"/>
      <c r="Y118" s="636"/>
      <c r="Z118" s="636"/>
      <c r="AA118" s="656"/>
      <c r="AB118" s="652"/>
      <c r="AC118" s="662"/>
      <c r="AD118" s="678"/>
    </row>
    <row r="119" spans="2:30" ht="12.95" customHeight="1" x14ac:dyDescent="0.2">
      <c r="B119" s="627">
        <v>55</v>
      </c>
      <c r="C119" s="629" t="str">
        <f>IF('TABELA I'!B67="","",'TABELA I'!B67)</f>
        <v/>
      </c>
      <c r="D119" s="613"/>
      <c r="E119" s="629" t="str">
        <f>IF('TABELA I'!D67="","",'TABELA I'!D67)</f>
        <v/>
      </c>
      <c r="F119" s="617" t="s">
        <v>133</v>
      </c>
      <c r="G119" s="114" t="s">
        <v>131</v>
      </c>
      <c r="H119" s="115"/>
      <c r="I119" s="115"/>
      <c r="J119" s="115"/>
      <c r="K119" s="115"/>
      <c r="L119" s="115"/>
      <c r="M119" s="115"/>
      <c r="N119" s="115"/>
      <c r="O119" s="115"/>
      <c r="P119" s="116">
        <f>SUM(K119:M119)</f>
        <v>0</v>
      </c>
      <c r="Q119" s="116">
        <f>SUM(N119:O119)</f>
        <v>0</v>
      </c>
      <c r="R119" s="117" t="str">
        <f>IF((H119+I119)=0,"",((H119+I119)-(P119+Q119))/(H119+I119))</f>
        <v/>
      </c>
      <c r="S119" s="117" t="str">
        <f>IF(H119+I119=0,"",(P119+Q119)/(H119+I119))</f>
        <v/>
      </c>
      <c r="T119" s="125" t="str">
        <f>IF(F119="Nije ocijenjen","",IF(F119="Ocijenjen",IF(H119+I119=0,"",IF(D119="Tužilac",IF(S119&lt;0.11,40,IF(S119&lt;0.21,30,IF(S119&lt;0.31,20,IF(S119&lt;=0.5,10,IF(S119&lt;=1,0,))))),IF(S119&lt;0.11,20,IF(S119&lt;0.21,15,IF(S119&lt;0.31,10,IF(S119&lt;=0.5,5,IF(S119&lt;=1,0,)))))))))</f>
        <v/>
      </c>
      <c r="U119" s="645" t="str">
        <f>IF(F119="Nije ocijenjen","",IF(F119="Ocijenjen",IF(H120=0,T119,IF(H119+I119=0,T120,(T119+T120)/2))))</f>
        <v/>
      </c>
      <c r="V119" s="633"/>
      <c r="W119" s="633"/>
      <c r="X119" s="633"/>
      <c r="Y119" s="635" t="str">
        <f>IF(V119+W119=0,"",(V119+W119-X119)/(V119+W119))</f>
        <v/>
      </c>
      <c r="Z119" s="635" t="str">
        <f>IF(V119+W119=0,"",(X119)/(V119+W119))</f>
        <v/>
      </c>
      <c r="AA119" s="655" t="str">
        <f>IF(F119="Nije ocijenjen","",IF(F119="Ocijenjen",IF(V119+W119=0,"",IF(D119="Tužilac",IF(Z119&lt;0.11,40,IF(Z119&lt;0.21,30,IF(Z119&lt;0.31,20,IF(Z119&lt;=0.5,10,IF(Z119&lt;=1,0,))))),IF(Z119&lt;0.11,20,IF(Z119&lt;0.21,15,IF(Z119&lt;0.31,10,IF(Z119&lt;=0.5,5,IF(Z119&lt;=1,0,)))))))))</f>
        <v/>
      </c>
      <c r="AB119" s="651" t="str">
        <f t="shared" ref="AB119" si="53">IF(F119="Nije ocijenjen","",IF(F119="Ocijenjen",IF(AA119="",U119,IF(U119="",AA119,((U119+AA119)/2)))))</f>
        <v/>
      </c>
      <c r="AC119" s="661"/>
      <c r="AD119" s="677" t="str">
        <f>IF(F119="Nije ocijenjen","",IF(F119="Ocijenjen",AB119-AC119))</f>
        <v/>
      </c>
    </row>
    <row r="120" spans="2:30" ht="12.95" customHeight="1" thickBot="1" x14ac:dyDescent="0.25">
      <c r="B120" s="628"/>
      <c r="C120" s="630"/>
      <c r="D120" s="614"/>
      <c r="E120" s="630"/>
      <c r="F120" s="618"/>
      <c r="G120" s="119" t="s">
        <v>132</v>
      </c>
      <c r="H120" s="120"/>
      <c r="I120" s="121"/>
      <c r="J120" s="120"/>
      <c r="K120" s="120"/>
      <c r="L120" s="120"/>
      <c r="M120" s="121"/>
      <c r="N120" s="121"/>
      <c r="O120" s="121"/>
      <c r="P120" s="122">
        <f>SUM(K120:L120)</f>
        <v>0</v>
      </c>
      <c r="Q120" s="121"/>
      <c r="R120" s="123" t="str">
        <f>IF(H120=0,"",(H120-P120/2.5)/H120)</f>
        <v/>
      </c>
      <c r="S120" s="123" t="str">
        <f>IF(H120=0,"",(P120/2.5)/H120)</f>
        <v/>
      </c>
      <c r="T120" s="126" t="str">
        <f>IF(F119="Nije ocijenjen","",IF(F119="Ocijenjen",IF(H120=0,"",IF(D119="Tužilac",IF(S120&lt;0.26,40,IF(S120&lt;0.41,30,IF(S120&lt;0.51,20,IF(S120&lt;=0.6,10,IF(S120&lt;=1,0,))))),IF(S120&lt;0.26,20,IF(S120&lt;0.41,15,IF(S120&lt;0.51,10,IF(S120&lt;=0.6,5,IF(S120&lt;=1,0,)))))))))</f>
        <v/>
      </c>
      <c r="U120" s="646" t="e">
        <f t="shared" si="0"/>
        <v>#VALUE!</v>
      </c>
      <c r="V120" s="634"/>
      <c r="W120" s="634"/>
      <c r="X120" s="634"/>
      <c r="Y120" s="636"/>
      <c r="Z120" s="636"/>
      <c r="AA120" s="656"/>
      <c r="AB120" s="652"/>
      <c r="AC120" s="662"/>
      <c r="AD120" s="678"/>
    </row>
    <row r="121" spans="2:30" ht="12.95" customHeight="1" x14ac:dyDescent="0.2">
      <c r="B121" s="627">
        <v>56</v>
      </c>
      <c r="C121" s="629" t="str">
        <f>IF('TABELA I'!B68="","",'TABELA I'!B68)</f>
        <v/>
      </c>
      <c r="D121" s="613"/>
      <c r="E121" s="629" t="str">
        <f>IF('TABELA I'!D68="","",'TABELA I'!D68)</f>
        <v/>
      </c>
      <c r="F121" s="617" t="s">
        <v>133</v>
      </c>
      <c r="G121" s="114" t="s">
        <v>131</v>
      </c>
      <c r="H121" s="115"/>
      <c r="I121" s="115"/>
      <c r="J121" s="115"/>
      <c r="K121" s="115"/>
      <c r="L121" s="115"/>
      <c r="M121" s="115"/>
      <c r="N121" s="115"/>
      <c r="O121" s="115"/>
      <c r="P121" s="116">
        <f>SUM(K121:M121)</f>
        <v>0</v>
      </c>
      <c r="Q121" s="116">
        <f>SUM(N121:O121)</f>
        <v>0</v>
      </c>
      <c r="R121" s="117" t="str">
        <f>IF((H121+I121)=0,"",((H121+I121)-(P121+Q121))/(H121+I121))</f>
        <v/>
      </c>
      <c r="S121" s="117" t="str">
        <f>IF(H121+I121=0,"",(P121+Q121)/(H121+I121))</f>
        <v/>
      </c>
      <c r="T121" s="125" t="str">
        <f>IF(F121="Nije ocijenjen","",IF(F121="Ocijenjen",IF(H121+I121=0,"",IF(D121="Tužilac",IF(S121&lt;0.11,40,IF(S121&lt;0.21,30,IF(S121&lt;0.31,20,IF(S121&lt;=0.5,10,IF(S121&lt;=1,0,))))),IF(S121&lt;0.11,20,IF(S121&lt;0.21,15,IF(S121&lt;0.31,10,IF(S121&lt;=0.5,5,IF(S121&lt;=1,0,)))))))))</f>
        <v/>
      </c>
      <c r="U121" s="645" t="str">
        <f>IF(F121="Nije ocijenjen","",IF(F121="Ocijenjen",IF(H122=0,T121,IF(H121+I121=0,T122,(T121+T122)/2))))</f>
        <v/>
      </c>
      <c r="V121" s="633"/>
      <c r="W121" s="633"/>
      <c r="X121" s="633"/>
      <c r="Y121" s="635" t="str">
        <f>IF(V121+W121=0,"",(V121+W121-X121)/(V121+W121))</f>
        <v/>
      </c>
      <c r="Z121" s="635" t="str">
        <f>IF(V121+W121=0,"",(X121)/(V121+W121))</f>
        <v/>
      </c>
      <c r="AA121" s="655" t="str">
        <f>IF(F121="Nije ocijenjen","",IF(F121="Ocijenjen",IF(V121+W121=0,"",IF(D121="Tužilac",IF(Z121&lt;0.11,40,IF(Z121&lt;0.21,30,IF(Z121&lt;0.31,20,IF(Z121&lt;=0.5,10,IF(Z121&lt;=1,0,))))),IF(Z121&lt;0.11,20,IF(Z121&lt;0.21,15,IF(Z121&lt;0.31,10,IF(Z121&lt;=0.5,5,IF(Z121&lt;=1,0,)))))))))</f>
        <v/>
      </c>
      <c r="AB121" s="651" t="str">
        <f t="shared" ref="AB121" si="54">IF(F121="Nije ocijenjen","",IF(F121="Ocijenjen",IF(AA121="",U121,IF(U121="",AA121,((U121+AA121)/2)))))</f>
        <v/>
      </c>
      <c r="AC121" s="661"/>
      <c r="AD121" s="677" t="str">
        <f>IF(F121="Nije ocijenjen","",IF(F121="Ocijenjen",AB121-AC121))</f>
        <v/>
      </c>
    </row>
    <row r="122" spans="2:30" ht="12.95" customHeight="1" thickBot="1" x14ac:dyDescent="0.25">
      <c r="B122" s="628"/>
      <c r="C122" s="630"/>
      <c r="D122" s="614"/>
      <c r="E122" s="630"/>
      <c r="F122" s="618"/>
      <c r="G122" s="119" t="s">
        <v>132</v>
      </c>
      <c r="H122" s="120"/>
      <c r="I122" s="121"/>
      <c r="J122" s="120"/>
      <c r="K122" s="120"/>
      <c r="L122" s="120"/>
      <c r="M122" s="121"/>
      <c r="N122" s="121"/>
      <c r="O122" s="121"/>
      <c r="P122" s="122">
        <f>SUM(K122:L122)</f>
        <v>0</v>
      </c>
      <c r="Q122" s="121"/>
      <c r="R122" s="123" t="str">
        <f>IF(H122=0,"",(H122-P122/2.5)/H122)</f>
        <v/>
      </c>
      <c r="S122" s="123" t="str">
        <f>IF(H122=0,"",(P122/2.5)/H122)</f>
        <v/>
      </c>
      <c r="T122" s="126" t="str">
        <f>IF(F121="Nije ocijenjen","",IF(F121="Ocijenjen",IF(H122=0,"",IF(D121="Tužilac",IF(S122&lt;0.26,40,IF(S122&lt;0.41,30,IF(S122&lt;0.51,20,IF(S122&lt;=0.6,10,IF(S122&lt;=1,0,))))),IF(S122&lt;0.26,20,IF(S122&lt;0.41,15,IF(S122&lt;0.51,10,IF(S122&lt;=0.6,5,IF(S122&lt;=1,0,)))))))))</f>
        <v/>
      </c>
      <c r="U122" s="646" t="e">
        <f>+(U5+U6)/2</f>
        <v>#VALUE!</v>
      </c>
      <c r="V122" s="634"/>
      <c r="W122" s="634"/>
      <c r="X122" s="634"/>
      <c r="Y122" s="636"/>
      <c r="Z122" s="636"/>
      <c r="AA122" s="656"/>
      <c r="AB122" s="652"/>
      <c r="AC122" s="662"/>
      <c r="AD122" s="678"/>
    </row>
    <row r="123" spans="2:30" ht="12.95" customHeight="1" x14ac:dyDescent="0.2">
      <c r="B123" s="627">
        <v>57</v>
      </c>
      <c r="C123" s="629" t="str">
        <f>IF('TABELA I'!B69="","",'TABELA I'!B69)</f>
        <v/>
      </c>
      <c r="D123" s="613"/>
      <c r="E123" s="629" t="str">
        <f>IF('TABELA I'!D69="","",'TABELA I'!D69)</f>
        <v/>
      </c>
      <c r="F123" s="617" t="s">
        <v>133</v>
      </c>
      <c r="G123" s="114" t="s">
        <v>131</v>
      </c>
      <c r="H123" s="115"/>
      <c r="I123" s="115"/>
      <c r="J123" s="115"/>
      <c r="K123" s="115"/>
      <c r="L123" s="115"/>
      <c r="M123" s="115"/>
      <c r="N123" s="115"/>
      <c r="O123" s="115"/>
      <c r="P123" s="116">
        <f>SUM(K123:M123)</f>
        <v>0</v>
      </c>
      <c r="Q123" s="116">
        <f>SUM(N123:O123)</f>
        <v>0</v>
      </c>
      <c r="R123" s="117" t="str">
        <f>IF((H123+I123)=0,"",((H123+I123)-(P123+Q123))/(H123+I123))</f>
        <v/>
      </c>
      <c r="S123" s="117" t="str">
        <f>IF(H123+I123=0,"",(P123+Q123)/(H123+I123))</f>
        <v/>
      </c>
      <c r="T123" s="125" t="str">
        <f>IF(F123="Nije ocijenjen","",IF(F123="Ocijenjen",IF(H123+I123=0,"",IF(D123="Tužilac",IF(S123&lt;0.11,40,IF(S123&lt;0.21,30,IF(S123&lt;0.31,20,IF(S123&lt;=0.5,10,IF(S123&lt;=1,0,))))),IF(S123&lt;0.11,20,IF(S123&lt;0.21,15,IF(S123&lt;0.31,10,IF(S123&lt;=0.5,5,IF(S123&lt;=1,0,)))))))))</f>
        <v/>
      </c>
      <c r="U123" s="645" t="str">
        <f>IF(F123="Nije ocijenjen","",IF(F123="Ocijenjen",IF(H124=0,T123,IF(H123+I123=0,T124,(T123+T124)/2))))</f>
        <v/>
      </c>
      <c r="V123" s="633"/>
      <c r="W123" s="633"/>
      <c r="X123" s="633"/>
      <c r="Y123" s="635" t="str">
        <f>IF(V123+W123=0,"",(V123+W123-X123)/(V123+W123))</f>
        <v/>
      </c>
      <c r="Z123" s="635" t="str">
        <f>IF(V123+W123=0,"",(X123)/(V123+W123))</f>
        <v/>
      </c>
      <c r="AA123" s="655" t="str">
        <f>IF(F123="Nije ocijenjen","",IF(F123="Ocijenjen",IF(V123+W123=0,"",IF(D123="Tužilac",IF(Z123&lt;0.11,40,IF(Z123&lt;0.21,30,IF(Z123&lt;0.31,20,IF(Z123&lt;=0.5,10,IF(Z123&lt;=1,0,))))),IF(Z123&lt;0.11,20,IF(Z123&lt;0.21,15,IF(Z123&lt;0.31,10,IF(Z123&lt;=0.5,5,IF(Z123&lt;=1,0,)))))))))</f>
        <v/>
      </c>
      <c r="AB123" s="651" t="str">
        <f t="shared" ref="AB123" si="55">IF(F123="Nije ocijenjen","",IF(F123="Ocijenjen",IF(AA123="",U123,IF(U123="",AA123,((U123+AA123)/2)))))</f>
        <v/>
      </c>
      <c r="AC123" s="661"/>
      <c r="AD123" s="677" t="str">
        <f>IF(F123="Nije ocijenjen","",IF(F123="Ocijenjen",AB123-AC123))</f>
        <v/>
      </c>
    </row>
    <row r="124" spans="2:30" ht="12.95" customHeight="1" thickBot="1" x14ac:dyDescent="0.25">
      <c r="B124" s="628"/>
      <c r="C124" s="630"/>
      <c r="D124" s="614"/>
      <c r="E124" s="630"/>
      <c r="F124" s="618"/>
      <c r="G124" s="119" t="s">
        <v>132</v>
      </c>
      <c r="H124" s="120"/>
      <c r="I124" s="121"/>
      <c r="J124" s="120"/>
      <c r="K124" s="120"/>
      <c r="L124" s="120"/>
      <c r="M124" s="121"/>
      <c r="N124" s="121"/>
      <c r="O124" s="121"/>
      <c r="P124" s="122">
        <f>SUM(K124:L124)</f>
        <v>0</v>
      </c>
      <c r="Q124" s="121"/>
      <c r="R124" s="123" t="str">
        <f>IF(H124=0,"",(H124-P124/2.5)/H124)</f>
        <v/>
      </c>
      <c r="S124" s="123" t="str">
        <f>IF(H124=0,"",(P124/2.5)/H124)</f>
        <v/>
      </c>
      <c r="T124" s="126" t="str">
        <f>IF(F123="Nije ocijenjen","",IF(F123="Ocijenjen",IF(H124=0,"",IF(D123="Tužilac",IF(S124&lt;0.26,40,IF(S124&lt;0.41,30,IF(S124&lt;0.51,20,IF(S124&lt;=0.6,10,IF(S124&lt;=1,0,))))),IF(S124&lt;0.26,20,IF(S124&lt;0.41,15,IF(S124&lt;0.51,10,IF(S124&lt;=0.6,5,IF(S124&lt;=1,0,)))))))))</f>
        <v/>
      </c>
      <c r="U124" s="646" t="e">
        <f t="shared" si="0"/>
        <v>#VALUE!</v>
      </c>
      <c r="V124" s="634"/>
      <c r="W124" s="634"/>
      <c r="X124" s="634"/>
      <c r="Y124" s="636"/>
      <c r="Z124" s="636"/>
      <c r="AA124" s="656"/>
      <c r="AB124" s="652"/>
      <c r="AC124" s="662"/>
      <c r="AD124" s="678"/>
    </row>
    <row r="125" spans="2:30" ht="12.95" customHeight="1" x14ac:dyDescent="0.2">
      <c r="B125" s="627">
        <v>58</v>
      </c>
      <c r="C125" s="629" t="str">
        <f>IF('TABELA I'!B70="","",'TABELA I'!B70)</f>
        <v/>
      </c>
      <c r="D125" s="613"/>
      <c r="E125" s="629" t="str">
        <f>IF('TABELA I'!D70="","",'TABELA I'!D70)</f>
        <v/>
      </c>
      <c r="F125" s="617" t="s">
        <v>133</v>
      </c>
      <c r="G125" s="114" t="s">
        <v>131</v>
      </c>
      <c r="H125" s="115"/>
      <c r="I125" s="115"/>
      <c r="J125" s="115"/>
      <c r="K125" s="115"/>
      <c r="L125" s="115"/>
      <c r="M125" s="115"/>
      <c r="N125" s="115"/>
      <c r="O125" s="115"/>
      <c r="P125" s="116">
        <f>SUM(K125:M125)</f>
        <v>0</v>
      </c>
      <c r="Q125" s="116">
        <f>SUM(N125:O125)</f>
        <v>0</v>
      </c>
      <c r="R125" s="117" t="str">
        <f>IF((H125+I125)=0,"",((H125+I125)-(P125+Q125))/(H125+I125))</f>
        <v/>
      </c>
      <c r="S125" s="117" t="str">
        <f>IF(H125+I125=0,"",(P125+Q125)/(H125+I125))</f>
        <v/>
      </c>
      <c r="T125" s="125" t="str">
        <f>IF(F125="Nije ocijenjen","",IF(F125="Ocijenjen",IF(H125+I125=0,"",IF(D125="Tužilac",IF(S125&lt;0.11,40,IF(S125&lt;0.21,30,IF(S125&lt;0.31,20,IF(S125&lt;=0.5,10,IF(S125&lt;=1,0,))))),IF(S125&lt;0.11,20,IF(S125&lt;0.21,15,IF(S125&lt;0.31,10,IF(S125&lt;=0.5,5,IF(S125&lt;=1,0,)))))))))</f>
        <v/>
      </c>
      <c r="U125" s="645" t="str">
        <f>IF(F125="Nije ocijenjen","",IF(F125="Ocijenjen",IF(H126=0,T125,IF(H125+I125=0,T126,(T125+T126)/2))))</f>
        <v/>
      </c>
      <c r="V125" s="633"/>
      <c r="W125" s="633"/>
      <c r="X125" s="633"/>
      <c r="Y125" s="635" t="str">
        <f>IF(V125+W125=0,"",(V125+W125-X125)/(V125+W125))</f>
        <v/>
      </c>
      <c r="Z125" s="635" t="str">
        <f>IF(V125+W125=0,"",(X125)/(V125+W125))</f>
        <v/>
      </c>
      <c r="AA125" s="655" t="str">
        <f>IF(F125="Nije ocijenjen","",IF(F125="Ocijenjen",IF(V125+W125=0,"",IF(D125="Tužilac",IF(Z125&lt;0.11,40,IF(Z125&lt;0.21,30,IF(Z125&lt;0.31,20,IF(Z125&lt;=0.5,10,IF(Z125&lt;=1,0,))))),IF(Z125&lt;0.11,20,IF(Z125&lt;0.21,15,IF(Z125&lt;0.31,10,IF(Z125&lt;=0.5,5,IF(Z125&lt;=1,0,)))))))))</f>
        <v/>
      </c>
      <c r="AB125" s="651" t="str">
        <f t="shared" ref="AB125" si="56">IF(F125="Nije ocijenjen","",IF(F125="Ocijenjen",IF(AA125="",U125,IF(U125="",AA125,((U125+AA125)/2)))))</f>
        <v/>
      </c>
      <c r="AC125" s="661"/>
      <c r="AD125" s="677" t="str">
        <f>IF(F125="Nije ocijenjen","",IF(F125="Ocijenjen",AB125-AC125))</f>
        <v/>
      </c>
    </row>
    <row r="126" spans="2:30" ht="12.95" customHeight="1" thickBot="1" x14ac:dyDescent="0.25">
      <c r="B126" s="628"/>
      <c r="C126" s="630"/>
      <c r="D126" s="614"/>
      <c r="E126" s="630"/>
      <c r="F126" s="618"/>
      <c r="G126" s="119" t="s">
        <v>132</v>
      </c>
      <c r="H126" s="120"/>
      <c r="I126" s="121"/>
      <c r="J126" s="120"/>
      <c r="K126" s="120"/>
      <c r="L126" s="120"/>
      <c r="M126" s="121"/>
      <c r="N126" s="121"/>
      <c r="O126" s="121"/>
      <c r="P126" s="122">
        <f>SUM(K126:L126)</f>
        <v>0</v>
      </c>
      <c r="Q126" s="121"/>
      <c r="R126" s="123" t="str">
        <f>IF(H126=0,"",(H126-P126/2.5)/H126)</f>
        <v/>
      </c>
      <c r="S126" s="123" t="str">
        <f>IF(H126=0,"",(P126/2.5)/H126)</f>
        <v/>
      </c>
      <c r="T126" s="126" t="str">
        <f>IF(F125="Nije ocijenjen","",IF(F125="Ocijenjen",IF(H126=0,"",IF(D125="Tužilac",IF(S126&lt;0.26,40,IF(S126&lt;0.41,30,IF(S126&lt;0.51,20,IF(S126&lt;=0.6,10,IF(S126&lt;=1,0,))))),IF(S126&lt;0.26,20,IF(S126&lt;0.41,15,IF(S126&lt;0.51,10,IF(S126&lt;=0.6,5,IF(S126&lt;=1,0,)))))))))</f>
        <v/>
      </c>
      <c r="U126" s="646" t="e">
        <f>+(U113+U114)/2</f>
        <v>#VALUE!</v>
      </c>
      <c r="V126" s="634"/>
      <c r="W126" s="634"/>
      <c r="X126" s="634"/>
      <c r="Y126" s="636"/>
      <c r="Z126" s="636"/>
      <c r="AA126" s="656"/>
      <c r="AB126" s="652"/>
      <c r="AC126" s="662"/>
      <c r="AD126" s="678"/>
    </row>
    <row r="127" spans="2:30" ht="12.95" customHeight="1" x14ac:dyDescent="0.2">
      <c r="B127" s="627">
        <v>59</v>
      </c>
      <c r="C127" s="629" t="str">
        <f>IF('TABELA I'!B71="","",'TABELA I'!B71)</f>
        <v/>
      </c>
      <c r="D127" s="613"/>
      <c r="E127" s="629" t="str">
        <f>IF('TABELA I'!D71="","",'TABELA I'!D71)</f>
        <v/>
      </c>
      <c r="F127" s="617" t="s">
        <v>133</v>
      </c>
      <c r="G127" s="114" t="s">
        <v>131</v>
      </c>
      <c r="H127" s="115"/>
      <c r="I127" s="115"/>
      <c r="J127" s="115"/>
      <c r="K127" s="115"/>
      <c r="L127" s="115"/>
      <c r="M127" s="115"/>
      <c r="N127" s="115"/>
      <c r="O127" s="115"/>
      <c r="P127" s="116">
        <f>SUM(K127:M127)</f>
        <v>0</v>
      </c>
      <c r="Q127" s="116">
        <f>SUM(N127:O127)</f>
        <v>0</v>
      </c>
      <c r="R127" s="117" t="str">
        <f>IF((H127+I127)=0,"",((H127+I127)-(P127+Q127))/(H127+I127))</f>
        <v/>
      </c>
      <c r="S127" s="117" t="str">
        <f>IF(H127+I127=0,"",(P127+Q127)/(H127+I127))</f>
        <v/>
      </c>
      <c r="T127" s="125" t="str">
        <f>IF(F127="Nije ocijenjen","",IF(F127="Ocijenjen",IF(H127+I127=0,"",IF(D127="Tužilac",IF(S127&lt;0.11,40,IF(S127&lt;0.21,30,IF(S127&lt;0.31,20,IF(S127&lt;=0.5,10,IF(S127&lt;=1,0,))))),IF(S127&lt;0.11,20,IF(S127&lt;0.21,15,IF(S127&lt;0.31,10,IF(S127&lt;=0.5,5,IF(S127&lt;=1,0,)))))))))</f>
        <v/>
      </c>
      <c r="U127" s="645" t="str">
        <f>IF(F127="Nije ocijenjen","",IF(F127="Ocijenjen",IF(H128=0,T127,IF(H127+I127=0,T128,(T127+T128)/2))))</f>
        <v/>
      </c>
      <c r="V127" s="633"/>
      <c r="W127" s="633"/>
      <c r="X127" s="633"/>
      <c r="Y127" s="635" t="str">
        <f>IF(V127+W127=0,"",(V127+W127-X127)/(V127+W127))</f>
        <v/>
      </c>
      <c r="Z127" s="635" t="str">
        <f>IF(V127+W127=0,"",(X127)/(V127+W127))</f>
        <v/>
      </c>
      <c r="AA127" s="655" t="str">
        <f>IF(F127="Nije ocijenjen","",IF(F127="Ocijenjen",IF(V127+W127=0,"",IF(D127="Tužilac",IF(Z127&lt;0.11,40,IF(Z127&lt;0.21,30,IF(Z127&lt;0.31,20,IF(Z127&lt;=0.5,10,IF(Z127&lt;=1,0,))))),IF(Z127&lt;0.11,20,IF(Z127&lt;0.21,15,IF(Z127&lt;0.31,10,IF(Z127&lt;=0.5,5,IF(Z127&lt;=1,0,)))))))))</f>
        <v/>
      </c>
      <c r="AB127" s="651" t="str">
        <f t="shared" ref="AB127" si="57">IF(F127="Nije ocijenjen","",IF(F127="Ocijenjen",IF(AA127="",U127,IF(U127="",AA127,((U127+AA127)/2)))))</f>
        <v/>
      </c>
      <c r="AC127" s="661"/>
      <c r="AD127" s="677" t="str">
        <f>IF(F127="Nije ocijenjen","",IF(F127="Ocijenjen",AB127-AC127))</f>
        <v/>
      </c>
    </row>
    <row r="128" spans="2:30" ht="12.95" customHeight="1" thickBot="1" x14ac:dyDescent="0.25">
      <c r="B128" s="628"/>
      <c r="C128" s="630"/>
      <c r="D128" s="614"/>
      <c r="E128" s="630"/>
      <c r="F128" s="618"/>
      <c r="G128" s="119" t="s">
        <v>132</v>
      </c>
      <c r="H128" s="120"/>
      <c r="I128" s="121"/>
      <c r="J128" s="120"/>
      <c r="K128" s="120"/>
      <c r="L128" s="120"/>
      <c r="M128" s="121"/>
      <c r="N128" s="121"/>
      <c r="O128" s="121"/>
      <c r="P128" s="122">
        <f>SUM(K128:L128)</f>
        <v>0</v>
      </c>
      <c r="Q128" s="121"/>
      <c r="R128" s="123" t="str">
        <f>IF(H128=0,"",(H128-P128/2.5)/H128)</f>
        <v/>
      </c>
      <c r="S128" s="123" t="str">
        <f>IF(H128=0,"",(P128/2.5)/H128)</f>
        <v/>
      </c>
      <c r="T128" s="126" t="str">
        <f>IF(F127="Nije ocijenjen","",IF(F127="Ocijenjen",IF(H128=0,"",IF(D127="Tužilac",IF(S128&lt;0.26,40,IF(S128&lt;0.41,30,IF(S128&lt;0.51,20,IF(S128&lt;=0.6,10,IF(S128&lt;=1,0,))))),IF(S128&lt;0.26,20,IF(S128&lt;0.41,15,IF(S128&lt;0.51,10,IF(S128&lt;=0.6,5,IF(S128&lt;=1,0,)))))))))</f>
        <v/>
      </c>
      <c r="U128" s="646" t="e">
        <f>+(U15+U16)/2</f>
        <v>#VALUE!</v>
      </c>
      <c r="V128" s="634"/>
      <c r="W128" s="634"/>
      <c r="X128" s="634"/>
      <c r="Y128" s="636"/>
      <c r="Z128" s="636"/>
      <c r="AA128" s="656"/>
      <c r="AB128" s="652"/>
      <c r="AC128" s="662"/>
      <c r="AD128" s="678"/>
    </row>
    <row r="129" spans="2:30" ht="12.95" customHeight="1" x14ac:dyDescent="0.2">
      <c r="B129" s="627">
        <v>60</v>
      </c>
      <c r="C129" s="629" t="str">
        <f>IF('TABELA I'!B72="","",'TABELA I'!B72)</f>
        <v/>
      </c>
      <c r="D129" s="613"/>
      <c r="E129" s="629" t="str">
        <f>IF('TABELA I'!D72="","",'TABELA I'!D72)</f>
        <v/>
      </c>
      <c r="F129" s="617" t="s">
        <v>133</v>
      </c>
      <c r="G129" s="114" t="s">
        <v>131</v>
      </c>
      <c r="H129" s="115"/>
      <c r="I129" s="115"/>
      <c r="J129" s="115"/>
      <c r="K129" s="115"/>
      <c r="L129" s="115"/>
      <c r="M129" s="115"/>
      <c r="N129" s="115"/>
      <c r="O129" s="115"/>
      <c r="P129" s="116">
        <f>SUM(K129:M129)</f>
        <v>0</v>
      </c>
      <c r="Q129" s="116">
        <f>SUM(N129:O129)</f>
        <v>0</v>
      </c>
      <c r="R129" s="117" t="str">
        <f>IF((H129+I129)=0,"",((H129+I129)-(P129+Q129))/(H129+I129))</f>
        <v/>
      </c>
      <c r="S129" s="117" t="str">
        <f>IF(H129+I129=0,"",(P129+Q129)/(H129+I129))</f>
        <v/>
      </c>
      <c r="T129" s="125" t="str">
        <f>IF(F129="Nije ocijenjen","",IF(F129="Ocijenjen",IF(H129+I129=0,"",IF(D129="Tužilac",IF(S129&lt;0.11,40,IF(S129&lt;0.21,30,IF(S129&lt;0.31,20,IF(S129&lt;=0.5,10,IF(S129&lt;=1,0,))))),IF(S129&lt;0.11,20,IF(S129&lt;0.21,15,IF(S129&lt;0.31,10,IF(S129&lt;=0.5,5,IF(S129&lt;=1,0,)))))))))</f>
        <v/>
      </c>
      <c r="U129" s="645" t="str">
        <f>IF(F129="Nije ocijenjen","",IF(F129="Ocijenjen",IF(H130=0,T129,IF(H129+I129=0,T130,(T129+T130)/2))))</f>
        <v/>
      </c>
      <c r="V129" s="633"/>
      <c r="W129" s="633"/>
      <c r="X129" s="633"/>
      <c r="Y129" s="635" t="str">
        <f>IF(V129+W129=0,"",(V129+W129-X129)/(V129+W129))</f>
        <v/>
      </c>
      <c r="Z129" s="635" t="str">
        <f>IF(V129+W129=0,"",(X129)/(V129+W129))</f>
        <v/>
      </c>
      <c r="AA129" s="655" t="str">
        <f>IF(F129="Nije ocijenjen","",IF(F129="Ocijenjen",IF(V129+W129=0,"",IF(D129="Tužilac",IF(Z129&lt;0.11,40,IF(Z129&lt;0.21,30,IF(Z129&lt;0.31,20,IF(Z129&lt;=0.5,10,IF(Z129&lt;=1,0,))))),IF(Z129&lt;0.11,20,IF(Z129&lt;0.21,15,IF(Z129&lt;0.31,10,IF(Z129&lt;=0.5,5,IF(Z129&lt;=1,0,)))))))))</f>
        <v/>
      </c>
      <c r="AB129" s="651" t="str">
        <f t="shared" ref="AB129" si="58">IF(F129="Nije ocijenjen","",IF(F129="Ocijenjen",IF(AA129="",U129,IF(U129="",AA129,((U129+AA129)/2)))))</f>
        <v/>
      </c>
      <c r="AC129" s="661"/>
      <c r="AD129" s="677" t="str">
        <f>IF(F129="Nije ocijenjen","",IF(F129="Ocijenjen",AB129-AC129))</f>
        <v/>
      </c>
    </row>
    <row r="130" spans="2:30" ht="12.95" customHeight="1" thickBot="1" x14ac:dyDescent="0.25">
      <c r="B130" s="628"/>
      <c r="C130" s="630"/>
      <c r="D130" s="614"/>
      <c r="E130" s="630"/>
      <c r="F130" s="618"/>
      <c r="G130" s="119" t="s">
        <v>132</v>
      </c>
      <c r="H130" s="120"/>
      <c r="I130" s="121"/>
      <c r="J130" s="120"/>
      <c r="K130" s="120"/>
      <c r="L130" s="120"/>
      <c r="M130" s="121"/>
      <c r="N130" s="121"/>
      <c r="O130" s="121"/>
      <c r="P130" s="122">
        <f>SUM(K130:L130)</f>
        <v>0</v>
      </c>
      <c r="Q130" s="121"/>
      <c r="R130" s="123" t="str">
        <f>IF(H130=0,"",(H130-P130/2.5)/H130)</f>
        <v/>
      </c>
      <c r="S130" s="123" t="str">
        <f>IF(H130=0,"",(P130/2.5)/H130)</f>
        <v/>
      </c>
      <c r="T130" s="126" t="str">
        <f>IF(F129="Nije ocijenjen","",IF(F129="Ocijenjen",IF(H130=0,"",IF(D129="Tužilac",IF(S130&lt;0.26,40,IF(S130&lt;0.41,30,IF(S130&lt;0.51,20,IF(S130&lt;=0.6,10,IF(S130&lt;=1,0,))))),IF(S130&lt;0.26,20,IF(S130&lt;0.41,15,IF(S130&lt;0.51,10,IF(S130&lt;=0.6,5,IF(S130&lt;=1,0,)))))))))</f>
        <v/>
      </c>
      <c r="U130" s="646" t="e">
        <f t="shared" si="0"/>
        <v>#VALUE!</v>
      </c>
      <c r="V130" s="634"/>
      <c r="W130" s="634"/>
      <c r="X130" s="634"/>
      <c r="Y130" s="636"/>
      <c r="Z130" s="636"/>
      <c r="AA130" s="656"/>
      <c r="AB130" s="652"/>
      <c r="AC130" s="662"/>
      <c r="AD130" s="678"/>
    </row>
    <row r="131" spans="2:30" ht="12.95" customHeight="1" x14ac:dyDescent="0.2">
      <c r="B131" s="627">
        <v>61</v>
      </c>
      <c r="C131" s="629"/>
      <c r="D131" s="613"/>
      <c r="E131" s="649"/>
      <c r="F131" s="617" t="s">
        <v>133</v>
      </c>
      <c r="G131" s="114" t="s">
        <v>131</v>
      </c>
      <c r="H131" s="115"/>
      <c r="I131" s="115"/>
      <c r="J131" s="115"/>
      <c r="K131" s="115"/>
      <c r="L131" s="115"/>
      <c r="M131" s="115"/>
      <c r="N131" s="115"/>
      <c r="O131" s="115"/>
      <c r="P131" s="116">
        <f>SUM(K131:M131)</f>
        <v>0</v>
      </c>
      <c r="Q131" s="116">
        <f>SUM(N131:O131)</f>
        <v>0</v>
      </c>
      <c r="R131" s="117" t="str">
        <f>IF((H131+I131)=0,"",((H131+I131)-(P131+Q131))/(H131+I131))</f>
        <v/>
      </c>
      <c r="S131" s="117" t="str">
        <f>IF(H131+I131=0,"",(P131+Q131)/(H131+I131))</f>
        <v/>
      </c>
      <c r="T131" s="125" t="str">
        <f>IF(F131="Nije ocijenjen","",IF(F131="Ocijenjen",IF(H131+I131=0,"",IF(D131="Tužilac",IF(S131&lt;0.11,40,IF(S131&lt;0.21,30,IF(S131&lt;0.31,20,IF(S131&lt;=0.5,10,IF(S131&lt;=1,0,))))),IF(S131&lt;0.11,20,IF(S131&lt;0.21,15,IF(S131&lt;0.31,10,IF(S131&lt;=0.5,5,IF(S131&lt;=1,0,)))))))))</f>
        <v/>
      </c>
      <c r="U131" s="645" t="str">
        <f>IF(F131="Nije ocijenjen","",IF(F131="Ocijenjen",IF(H132=0,T131,IF(H131+I131=0,T132,(T131+T132)/2))))</f>
        <v/>
      </c>
      <c r="V131" s="633"/>
      <c r="W131" s="633"/>
      <c r="X131" s="633"/>
      <c r="Y131" s="635" t="str">
        <f>IF(V131+W131=0,"",(V131+W131-X131)/(V131+W131))</f>
        <v/>
      </c>
      <c r="Z131" s="635" t="str">
        <f>IF(V131+W131=0,"",(X131)/(V131+W131))</f>
        <v/>
      </c>
      <c r="AA131" s="655" t="str">
        <f>IF(F131="Nije ocijenjen","",IF(F131="Ocijenjen",IF(V131+W131=0,"",IF(D131="Tužilac",IF(Z131&lt;0.11,40,IF(Z131&lt;0.21,30,IF(Z131&lt;0.31,20,IF(Z131&lt;=0.5,10,IF(Z131&lt;=1,0,))))),IF(Z131&lt;0.11,20,IF(Z131&lt;0.21,15,IF(Z131&lt;0.31,10,IF(Z131&lt;=0.5,5,IF(Z131&lt;=1,0,)))))))))</f>
        <v/>
      </c>
      <c r="AB131" s="651" t="str">
        <f t="shared" ref="AB131" si="59">IF(F131="Nije ocijenjen","",IF(F131="Ocijenjen",IF(AA131="",U131,IF(U131="",AA131,((U131+AA131)/2)))))</f>
        <v/>
      </c>
      <c r="AC131" s="661"/>
      <c r="AD131" s="677" t="str">
        <f>IF(F131="Nije ocijenjen","",IF(F131="Ocijenjen",AB131-AC131))</f>
        <v/>
      </c>
    </row>
    <row r="132" spans="2:30" ht="12.95" customHeight="1" thickBot="1" x14ac:dyDescent="0.25">
      <c r="B132" s="628"/>
      <c r="C132" s="630"/>
      <c r="D132" s="614"/>
      <c r="E132" s="650"/>
      <c r="F132" s="618"/>
      <c r="G132" s="119" t="s">
        <v>132</v>
      </c>
      <c r="H132" s="120"/>
      <c r="I132" s="121"/>
      <c r="J132" s="120"/>
      <c r="K132" s="120"/>
      <c r="L132" s="120"/>
      <c r="M132" s="121"/>
      <c r="N132" s="121"/>
      <c r="O132" s="121"/>
      <c r="P132" s="122">
        <f>SUM(K132:L132)</f>
        <v>0</v>
      </c>
      <c r="Q132" s="121"/>
      <c r="R132" s="123" t="str">
        <f>IF(H132=0,"",(H132-P132/2.5)/H132)</f>
        <v/>
      </c>
      <c r="S132" s="123" t="str">
        <f>IF(H132=0,"",(P132/2.5)/H132)</f>
        <v/>
      </c>
      <c r="T132" s="126" t="str">
        <f>IF(F131="Nije ocijenjen","",IF(F131="Ocijenjen",IF(H132=0,"",IF(D131="Tužilac",IF(S132&lt;0.26,40,IF(S132&lt;0.41,30,IF(S132&lt;0.51,20,IF(S132&lt;=0.6,10,IF(S132&lt;=1,0,))))),IF(S132&lt;0.26,20,IF(S132&lt;0.41,15,IF(S132&lt;0.51,10,IF(S132&lt;=0.6,5,IF(S132&lt;=1,0,)))))))))</f>
        <v/>
      </c>
      <c r="U132" s="646" t="e">
        <f>+(U15+U16)/2</f>
        <v>#VALUE!</v>
      </c>
      <c r="V132" s="634"/>
      <c r="W132" s="634"/>
      <c r="X132" s="634"/>
      <c r="Y132" s="636"/>
      <c r="Z132" s="636"/>
      <c r="AA132" s="656"/>
      <c r="AB132" s="652"/>
      <c r="AC132" s="662"/>
      <c r="AD132" s="678"/>
    </row>
    <row r="133" spans="2:30" ht="12.95" customHeight="1" x14ac:dyDescent="0.2">
      <c r="B133" s="627">
        <v>62</v>
      </c>
      <c r="C133" s="629"/>
      <c r="D133" s="613"/>
      <c r="E133" s="649"/>
      <c r="F133" s="617" t="s">
        <v>133</v>
      </c>
      <c r="G133" s="114" t="s">
        <v>131</v>
      </c>
      <c r="H133" s="115"/>
      <c r="I133" s="115"/>
      <c r="J133" s="115"/>
      <c r="K133" s="115"/>
      <c r="L133" s="115"/>
      <c r="M133" s="115"/>
      <c r="N133" s="115"/>
      <c r="O133" s="115"/>
      <c r="P133" s="116">
        <f>SUM(K133:M133)</f>
        <v>0</v>
      </c>
      <c r="Q133" s="116">
        <f>SUM(N133:O133)</f>
        <v>0</v>
      </c>
      <c r="R133" s="117" t="str">
        <f>IF((H133+I133)=0,"",((H133+I133)-(P133+Q133))/(H133+I133))</f>
        <v/>
      </c>
      <c r="S133" s="117" t="str">
        <f>IF(H133+I133=0,"",(P133+Q133)/(H133+I133))</f>
        <v/>
      </c>
      <c r="T133" s="125" t="str">
        <f>IF(F133="Nije ocijenjen","",IF(F133="Ocijenjen",IF(H133+I133=0,"",IF(D133="Tužilac",IF(S133&lt;0.11,40,IF(S133&lt;0.21,30,IF(S133&lt;0.31,20,IF(S133&lt;=0.5,10,IF(S133&lt;=1,0,))))),IF(S133&lt;0.11,20,IF(S133&lt;0.21,15,IF(S133&lt;0.31,10,IF(S133&lt;=0.5,5,IF(S133&lt;=1,0,)))))))))</f>
        <v/>
      </c>
      <c r="U133" s="645" t="str">
        <f>IF(F133="Nije ocijenjen","",IF(F133="Ocijenjen",IF(H134=0,T133,IF(H133+I133=0,T134,(T133+T134)/2))))</f>
        <v/>
      </c>
      <c r="V133" s="633"/>
      <c r="W133" s="633"/>
      <c r="X133" s="633"/>
      <c r="Y133" s="635" t="str">
        <f>IF(V133+W133=0,"",(V133+W133-X133)/(V133+W133))</f>
        <v/>
      </c>
      <c r="Z133" s="635" t="str">
        <f>IF(V133+W133=0,"",(X133)/(V133+W133))</f>
        <v/>
      </c>
      <c r="AA133" s="655" t="str">
        <f>IF(F133="Nije ocijenjen","",IF(F133="Ocijenjen",IF(V133+W133=0,"",IF(D133="Tužilac",IF(Z133&lt;0.11,40,IF(Z133&lt;0.21,30,IF(Z133&lt;0.31,20,IF(Z133&lt;=0.5,10,IF(Z133&lt;=1,0,))))),IF(Z133&lt;0.11,20,IF(Z133&lt;0.21,15,IF(Z133&lt;0.31,10,IF(Z133&lt;=0.5,5,IF(Z133&lt;=1,0,)))))))))</f>
        <v/>
      </c>
      <c r="AB133" s="651" t="str">
        <f t="shared" ref="AB133" si="60">IF(F133="Nije ocijenjen","",IF(F133="Ocijenjen",IF(AA133="",U133,IF(U133="",AA133,((U133+AA133)/2)))))</f>
        <v/>
      </c>
      <c r="AC133" s="661"/>
      <c r="AD133" s="677" t="str">
        <f>IF(F133="Nije ocijenjen","",IF(F133="Ocijenjen",AB133-AC133))</f>
        <v/>
      </c>
    </row>
    <row r="134" spans="2:30" ht="12.95" customHeight="1" thickBot="1" x14ac:dyDescent="0.25">
      <c r="B134" s="628"/>
      <c r="C134" s="630"/>
      <c r="D134" s="614"/>
      <c r="E134" s="650"/>
      <c r="F134" s="618"/>
      <c r="G134" s="119" t="s">
        <v>132</v>
      </c>
      <c r="H134" s="120"/>
      <c r="I134" s="121"/>
      <c r="J134" s="120"/>
      <c r="K134" s="120"/>
      <c r="L134" s="120"/>
      <c r="M134" s="121"/>
      <c r="N134" s="121"/>
      <c r="O134" s="121"/>
      <c r="P134" s="122">
        <f>SUM(K134:L134)</f>
        <v>0</v>
      </c>
      <c r="Q134" s="121"/>
      <c r="R134" s="123" t="str">
        <f>IF(H134=0,"",(H134-P134/2.5)/H134)</f>
        <v/>
      </c>
      <c r="S134" s="123" t="str">
        <f>IF(H134=0,"",(P134/2.5)/H134)</f>
        <v/>
      </c>
      <c r="T134" s="126" t="str">
        <f>IF(F133="Nije ocijenjen","",IF(F133="Ocijenjen",IF(H134=0,"",IF(D133="Tužilac",IF(S134&lt;0.26,40,IF(S134&lt;0.41,30,IF(S134&lt;0.51,20,IF(S134&lt;=0.6,10,IF(S134&lt;=1,0,))))),IF(S134&lt;0.26,20,IF(S134&lt;0.41,15,IF(S134&lt;0.51,10,IF(S134&lt;=0.6,5,IF(S134&lt;=1,0,)))))))))</f>
        <v/>
      </c>
      <c r="U134" s="646" t="e">
        <f t="shared" si="0"/>
        <v>#VALUE!</v>
      </c>
      <c r="V134" s="634"/>
      <c r="W134" s="634"/>
      <c r="X134" s="634"/>
      <c r="Y134" s="636"/>
      <c r="Z134" s="636"/>
      <c r="AA134" s="656"/>
      <c r="AB134" s="652"/>
      <c r="AC134" s="662"/>
      <c r="AD134" s="678"/>
    </row>
    <row r="135" spans="2:30" ht="12.95" customHeight="1" x14ac:dyDescent="0.2">
      <c r="B135" s="627">
        <v>63</v>
      </c>
      <c r="C135" s="629"/>
      <c r="D135" s="613"/>
      <c r="E135" s="649"/>
      <c r="F135" s="617" t="s">
        <v>133</v>
      </c>
      <c r="G135" s="114" t="s">
        <v>131</v>
      </c>
      <c r="H135" s="115"/>
      <c r="I135" s="115"/>
      <c r="J135" s="115"/>
      <c r="K135" s="115"/>
      <c r="L135" s="115"/>
      <c r="M135" s="115"/>
      <c r="N135" s="115"/>
      <c r="O135" s="115"/>
      <c r="P135" s="116">
        <f>SUM(K135:M135)</f>
        <v>0</v>
      </c>
      <c r="Q135" s="116">
        <f>SUM(N135:O135)</f>
        <v>0</v>
      </c>
      <c r="R135" s="117" t="str">
        <f>IF((H135+I135)=0,"",((H135+I135)-(P135+Q135))/(H135+I135))</f>
        <v/>
      </c>
      <c r="S135" s="117" t="str">
        <f>IF(H135+I135=0,"",(P135+Q135)/(H135+I135))</f>
        <v/>
      </c>
      <c r="T135" s="125" t="str">
        <f>IF(F135="Nije ocijenjen","",IF(F135="Ocijenjen",IF(H135+I135=0,"",IF(D135="Tužilac",IF(S135&lt;0.11,40,IF(S135&lt;0.21,30,IF(S135&lt;0.31,20,IF(S135&lt;=0.5,10,IF(S135&lt;=1,0,))))),IF(S135&lt;0.11,20,IF(S135&lt;0.21,15,IF(S135&lt;0.31,10,IF(S135&lt;=0.5,5,IF(S135&lt;=1,0,)))))))))</f>
        <v/>
      </c>
      <c r="U135" s="645" t="str">
        <f>IF(F135="Nije ocijenjen","",IF(F135="Ocijenjen",IF(H136=0,T135,IF(H135+I135=0,T136,(T135+T136)/2))))</f>
        <v/>
      </c>
      <c r="V135" s="633"/>
      <c r="W135" s="633"/>
      <c r="X135" s="633"/>
      <c r="Y135" s="635" t="str">
        <f>IF(V135+W135=0,"",(V135+W135-X135)/(V135+W135))</f>
        <v/>
      </c>
      <c r="Z135" s="635" t="str">
        <f>IF(V135+W135=0,"",(X135)/(V135+W135))</f>
        <v/>
      </c>
      <c r="AA135" s="655" t="str">
        <f>IF(F135="Nije ocijenjen","",IF(F135="Ocijenjen",IF(V135+W135=0,"",IF(D135="Tužilac",IF(Z135&lt;0.11,40,IF(Z135&lt;0.21,30,IF(Z135&lt;0.31,20,IF(Z135&lt;=0.5,10,IF(Z135&lt;=1,0,))))),IF(Z135&lt;0.11,20,IF(Z135&lt;0.21,15,IF(Z135&lt;0.31,10,IF(Z135&lt;=0.5,5,IF(Z135&lt;=1,0,)))))))))</f>
        <v/>
      </c>
      <c r="AB135" s="651" t="str">
        <f t="shared" ref="AB135" si="61">IF(F135="Nije ocijenjen","",IF(F135="Ocijenjen",IF(AA135="",U135,IF(U135="",AA135,((U135+AA135)/2)))))</f>
        <v/>
      </c>
      <c r="AC135" s="661"/>
      <c r="AD135" s="677" t="str">
        <f>IF(F135="Nije ocijenjen","",IF(F135="Ocijenjen",AB135-AC135))</f>
        <v/>
      </c>
    </row>
    <row r="136" spans="2:30" ht="12.95" customHeight="1" thickBot="1" x14ac:dyDescent="0.25">
      <c r="B136" s="628"/>
      <c r="C136" s="630"/>
      <c r="D136" s="614"/>
      <c r="E136" s="650"/>
      <c r="F136" s="618"/>
      <c r="G136" s="119" t="s">
        <v>132</v>
      </c>
      <c r="H136" s="120"/>
      <c r="I136" s="121"/>
      <c r="J136" s="120"/>
      <c r="K136" s="120"/>
      <c r="L136" s="120"/>
      <c r="M136" s="121"/>
      <c r="N136" s="121"/>
      <c r="O136" s="121"/>
      <c r="P136" s="122">
        <f>SUM(K136:L136)</f>
        <v>0</v>
      </c>
      <c r="Q136" s="121"/>
      <c r="R136" s="123" t="str">
        <f>IF(H136=0,"",(H136-P136/2.5)/H136)</f>
        <v/>
      </c>
      <c r="S136" s="123" t="str">
        <f>IF(H136=0,"",(P136/2.5)/H136)</f>
        <v/>
      </c>
      <c r="T136" s="126" t="str">
        <f>IF(F135="Nije ocijenjen","",IF(F135="Ocijenjen",IF(H136=0,"",IF(D135="Tužilac",IF(S136&lt;0.26,40,IF(S136&lt;0.41,30,IF(S136&lt;0.51,20,IF(S136&lt;=0.6,10,IF(S136&lt;=1,0,))))),IF(S136&lt;0.26,20,IF(S136&lt;0.41,15,IF(S136&lt;0.51,10,IF(S136&lt;=0.6,5,IF(S136&lt;=1,0,)))))))))</f>
        <v/>
      </c>
      <c r="U136" s="646" t="e">
        <f>+(U23+U24)/2</f>
        <v>#VALUE!</v>
      </c>
      <c r="V136" s="634"/>
      <c r="W136" s="634"/>
      <c r="X136" s="634"/>
      <c r="Y136" s="636"/>
      <c r="Z136" s="636"/>
      <c r="AA136" s="656"/>
      <c r="AB136" s="652"/>
      <c r="AC136" s="662"/>
      <c r="AD136" s="678"/>
    </row>
    <row r="137" spans="2:30" ht="12.95" customHeight="1" x14ac:dyDescent="0.2">
      <c r="B137" s="627">
        <v>64</v>
      </c>
      <c r="C137" s="629"/>
      <c r="D137" s="613"/>
      <c r="E137" s="649"/>
      <c r="F137" s="617" t="s">
        <v>133</v>
      </c>
      <c r="G137" s="114" t="s">
        <v>131</v>
      </c>
      <c r="H137" s="115"/>
      <c r="I137" s="115"/>
      <c r="J137" s="115"/>
      <c r="K137" s="115"/>
      <c r="L137" s="115"/>
      <c r="M137" s="115"/>
      <c r="N137" s="115"/>
      <c r="O137" s="115"/>
      <c r="P137" s="116">
        <f>SUM(K137:M137)</f>
        <v>0</v>
      </c>
      <c r="Q137" s="116">
        <f>SUM(N137:O137)</f>
        <v>0</v>
      </c>
      <c r="R137" s="117" t="str">
        <f>IF((H137+I137)=0,"",((H137+I137)-(P137+Q137))/(H137+I137))</f>
        <v/>
      </c>
      <c r="S137" s="117" t="str">
        <f>IF(H137+I137=0,"",(P137+Q137)/(H137+I137))</f>
        <v/>
      </c>
      <c r="T137" s="125" t="str">
        <f>IF(F137="Nije ocijenjen","",IF(F137="Ocijenjen",IF(H137+I137=0,"",IF(D137="Tužilac",IF(S137&lt;0.11,40,IF(S137&lt;0.21,30,IF(S137&lt;0.31,20,IF(S137&lt;=0.5,10,IF(S137&lt;=1,0,))))),IF(S137&lt;0.11,20,IF(S137&lt;0.21,15,IF(S137&lt;0.31,10,IF(S137&lt;=0.5,5,IF(S137&lt;=1,0,)))))))))</f>
        <v/>
      </c>
      <c r="U137" s="619" t="str">
        <f>IF(F137="Nije ocijenjen","",IF(F137="Ocijenjen",IF(H138=0,T137,IF(H137+I137=0,T138,(T137+T138)/2))))</f>
        <v/>
      </c>
      <c r="V137" s="633"/>
      <c r="W137" s="633"/>
      <c r="X137" s="633"/>
      <c r="Y137" s="635" t="str">
        <f>IF(V137+W137=0,"",(V137+W137-X137)/(V137+W137))</f>
        <v/>
      </c>
      <c r="Z137" s="635" t="str">
        <f>IF(V137+W137=0,"",(X137)/(V137+W137))</f>
        <v/>
      </c>
      <c r="AA137" s="637" t="str">
        <f>IF(F137="Nije ocijenjen","",IF(F137="Ocijenjen",IF(V137+W137=0,"",IF(D137="Tužilac",IF(Z137&lt;0.11,40,IF(Z137&lt;0.21,30,IF(Z137&lt;0.31,20,IF(Z137&lt;=0.5,10,IF(Z137&lt;=1,0,))))),IF(Z137&lt;0.11,20,IF(Z137&lt;0.21,15,IF(Z137&lt;0.31,10,IF(Z137&lt;=0.5,5,IF(Z137&lt;=1,0,)))))))))</f>
        <v/>
      </c>
      <c r="AB137" s="639" t="str">
        <f t="shared" ref="AB137" si="62">IF(F137="Nije ocijenjen","",IF(F137="Ocijenjen",IF(AA137="",U137,IF(U137="",AA137,((U137+AA137)/2)))))</f>
        <v/>
      </c>
      <c r="AC137" s="661"/>
      <c r="AD137" s="657" t="str">
        <f>IF(F137="Nije ocijenjen","",IF(F137="Ocijenjen",AB137-AC137))</f>
        <v/>
      </c>
    </row>
    <row r="138" spans="2:30" ht="12.95" customHeight="1" thickBot="1" x14ac:dyDescent="0.25">
      <c r="B138" s="628"/>
      <c r="C138" s="630"/>
      <c r="D138" s="614"/>
      <c r="E138" s="650"/>
      <c r="F138" s="618"/>
      <c r="G138" s="119" t="s">
        <v>132</v>
      </c>
      <c r="H138" s="120"/>
      <c r="I138" s="121"/>
      <c r="J138" s="120"/>
      <c r="K138" s="120"/>
      <c r="L138" s="120"/>
      <c r="M138" s="121"/>
      <c r="N138" s="121"/>
      <c r="O138" s="121"/>
      <c r="P138" s="122">
        <f>SUM(K138:L138)</f>
        <v>0</v>
      </c>
      <c r="Q138" s="121"/>
      <c r="R138" s="123" t="str">
        <f>IF(H138=0,"",(H138-P138/2.5)/H138)</f>
        <v/>
      </c>
      <c r="S138" s="123" t="str">
        <f>IF(H138=0,"",(P138/2.5)/H138)</f>
        <v/>
      </c>
      <c r="T138" s="126" t="str">
        <f>IF(F137="Nije ocijenjen","",IF(F137="Ocijenjen",IF(H138=0,"",IF(D137="Tužilac",IF(S138&lt;0.26,40,IF(S138&lt;0.41,30,IF(S138&lt;0.51,20,IF(S138&lt;=0.6,10,IF(S138&lt;=1,0,))))),IF(S138&lt;0.26,20,IF(S138&lt;0.41,15,IF(S138&lt;0.51,10,IF(S138&lt;=0.6,5,IF(S138&lt;=1,0,)))))))))</f>
        <v/>
      </c>
      <c r="U138" s="620" t="e">
        <f>+(U27+U28)/2</f>
        <v>#VALUE!</v>
      </c>
      <c r="V138" s="634"/>
      <c r="W138" s="634"/>
      <c r="X138" s="634"/>
      <c r="Y138" s="636"/>
      <c r="Z138" s="636"/>
      <c r="AA138" s="638"/>
      <c r="AB138" s="640"/>
      <c r="AC138" s="662"/>
      <c r="AD138" s="658"/>
    </row>
    <row r="139" spans="2:30" ht="12.95" customHeight="1" x14ac:dyDescent="0.2">
      <c r="B139" s="627">
        <v>65</v>
      </c>
      <c r="C139" s="629"/>
      <c r="D139" s="613"/>
      <c r="E139" s="649"/>
      <c r="F139" s="617" t="s">
        <v>133</v>
      </c>
      <c r="G139" s="114" t="s">
        <v>131</v>
      </c>
      <c r="H139" s="115"/>
      <c r="I139" s="115"/>
      <c r="J139" s="115"/>
      <c r="K139" s="115"/>
      <c r="L139" s="115"/>
      <c r="M139" s="115"/>
      <c r="N139" s="115"/>
      <c r="O139" s="115"/>
      <c r="P139" s="116">
        <f>SUM(K139:M139)</f>
        <v>0</v>
      </c>
      <c r="Q139" s="116">
        <f>SUM(N139:O139)</f>
        <v>0</v>
      </c>
      <c r="R139" s="117" t="str">
        <f>IF((H139+I139)=0,"",((H139+I139)-(P139+Q139))/(H139+I139))</f>
        <v/>
      </c>
      <c r="S139" s="117" t="str">
        <f>IF(H139+I139=0,"",(P139+Q139)/(H139+I139))</f>
        <v/>
      </c>
      <c r="T139" s="125" t="str">
        <f>IF(F139="Nije ocijenjen","",IF(F139="Ocijenjen",IF(H139+I139=0,"",IF(D139="Tužilac",IF(S139&lt;0.11,40,IF(S139&lt;0.21,30,IF(S139&lt;0.31,20,IF(S139&lt;=0.5,10,IF(S139&lt;=1,0,))))),IF(S139&lt;0.11,20,IF(S139&lt;0.21,15,IF(S139&lt;0.31,10,IF(S139&lt;=0.5,5,IF(S139&lt;=1,0,)))))))))</f>
        <v/>
      </c>
      <c r="U139" s="619" t="str">
        <f>IF(F139="Nije ocijenjen","",IF(F139="Ocijenjen",IF(H140=0,T139,IF(H139+I139=0,T140,(T139+T140)/2))))</f>
        <v/>
      </c>
      <c r="V139" s="633"/>
      <c r="W139" s="633"/>
      <c r="X139" s="633"/>
      <c r="Y139" s="635" t="str">
        <f>IF(V139+W139=0,"",(V139+W139-X139)/(V139+W139))</f>
        <v/>
      </c>
      <c r="Z139" s="635" t="str">
        <f>IF(V139+W139=0,"",(X139)/(V139+W139))</f>
        <v/>
      </c>
      <c r="AA139" s="637" t="str">
        <f>IF(F139="Nije ocijenjen","",IF(F139="Ocijenjen",IF(V139+W139=0,"",IF(D139="Tužilac",IF(Z139&lt;0.11,40,IF(Z139&lt;0.21,30,IF(Z139&lt;0.31,20,IF(Z139&lt;=0.5,10,IF(Z139&lt;=1,0,))))),IF(Z139&lt;0.11,20,IF(Z139&lt;0.21,15,IF(Z139&lt;0.31,10,IF(Z139&lt;=0.5,5,IF(Z139&lt;=1,0,)))))))))</f>
        <v/>
      </c>
      <c r="AB139" s="639" t="str">
        <f t="shared" ref="AB139" si="63">IF(F139="Nije ocijenjen","",IF(F139="Ocijenjen",IF(AA139="",U139,IF(U139="",AA139,((U139+AA139)/2)))))</f>
        <v/>
      </c>
      <c r="AC139" s="661"/>
      <c r="AD139" s="657" t="str">
        <f>IF(F139="Nije ocijenjen","",IF(F139="Ocijenjen",AB139-AC139))</f>
        <v/>
      </c>
    </row>
    <row r="140" spans="2:30" ht="12.95" customHeight="1" thickBot="1" x14ac:dyDescent="0.25">
      <c r="B140" s="628"/>
      <c r="C140" s="630"/>
      <c r="D140" s="614"/>
      <c r="E140" s="650"/>
      <c r="F140" s="618"/>
      <c r="G140" s="119" t="s">
        <v>132</v>
      </c>
      <c r="H140" s="120"/>
      <c r="I140" s="121"/>
      <c r="J140" s="120"/>
      <c r="K140" s="120"/>
      <c r="L140" s="120"/>
      <c r="M140" s="121"/>
      <c r="N140" s="121"/>
      <c r="O140" s="121"/>
      <c r="P140" s="122">
        <f>SUM(K140:L140)</f>
        <v>0</v>
      </c>
      <c r="Q140" s="121"/>
      <c r="R140" s="123" t="str">
        <f>IF(H140=0,"",(H140-P140/2.5)/H140)</f>
        <v/>
      </c>
      <c r="S140" s="123" t="str">
        <f>IF(H140=0,"",(P140/2.5)/H140)</f>
        <v/>
      </c>
      <c r="T140" s="126" t="str">
        <f>IF(F139="Nije ocijenjen","",IF(F139="Ocijenjen",IF(H140=0,"",IF(D139="Tužilac",IF(S140&lt;0.26,40,IF(S140&lt;0.41,30,IF(S140&lt;0.51,20,IF(S140&lt;=0.6,10,IF(S140&lt;=1,0,))))),IF(S140&lt;0.26,20,IF(S140&lt;0.41,15,IF(S140&lt;0.51,10,IF(S140&lt;=0.6,5,IF(S140&lt;=1,0,)))))))))</f>
        <v/>
      </c>
      <c r="U140" s="620" t="e">
        <f t="shared" si="0"/>
        <v>#VALUE!</v>
      </c>
      <c r="V140" s="634"/>
      <c r="W140" s="634"/>
      <c r="X140" s="634"/>
      <c r="Y140" s="636"/>
      <c r="Z140" s="636"/>
      <c r="AA140" s="638"/>
      <c r="AB140" s="640"/>
      <c r="AC140" s="662"/>
      <c r="AD140" s="658"/>
    </row>
    <row r="141" spans="2:30" ht="12.95" customHeight="1" x14ac:dyDescent="0.2">
      <c r="B141" s="724"/>
      <c r="C141" s="726"/>
      <c r="D141" s="728" t="s">
        <v>82</v>
      </c>
      <c r="E141" s="728"/>
      <c r="F141" s="730" t="s">
        <v>133</v>
      </c>
      <c r="G141" s="127"/>
      <c r="H141" s="128"/>
      <c r="I141" s="128"/>
      <c r="J141" s="128"/>
      <c r="K141" s="128"/>
      <c r="L141" s="128"/>
      <c r="M141" s="128"/>
      <c r="N141" s="128"/>
      <c r="O141" s="128"/>
      <c r="P141" s="128"/>
      <c r="Q141" s="128"/>
      <c r="R141" s="129"/>
      <c r="S141" s="129"/>
      <c r="T141" s="130"/>
      <c r="U141" s="732"/>
      <c r="V141" s="722"/>
      <c r="W141" s="722"/>
      <c r="X141" s="722"/>
      <c r="Y141" s="740"/>
      <c r="Z141" s="740"/>
      <c r="AA141" s="742"/>
      <c r="AB141" s="720"/>
      <c r="AC141" s="718"/>
      <c r="AD141" s="677" t="str">
        <f>IF(F141="Nije ocijenjen","",IF(F141="Ocijenjen prema članu 30. stav 4. Kriterija",15,))</f>
        <v/>
      </c>
    </row>
    <row r="142" spans="2:30" ht="12.95" customHeight="1" thickBot="1" x14ac:dyDescent="0.25">
      <c r="B142" s="725"/>
      <c r="C142" s="727"/>
      <c r="D142" s="729"/>
      <c r="E142" s="729"/>
      <c r="F142" s="731"/>
      <c r="G142" s="131"/>
      <c r="H142" s="132"/>
      <c r="I142" s="121"/>
      <c r="J142" s="132"/>
      <c r="K142" s="132"/>
      <c r="L142" s="132"/>
      <c r="M142" s="121"/>
      <c r="N142" s="121"/>
      <c r="O142" s="121"/>
      <c r="P142" s="132"/>
      <c r="Q142" s="121"/>
      <c r="R142" s="133"/>
      <c r="S142" s="133"/>
      <c r="T142" s="134"/>
      <c r="U142" s="733"/>
      <c r="V142" s="723"/>
      <c r="W142" s="723"/>
      <c r="X142" s="723"/>
      <c r="Y142" s="741"/>
      <c r="Z142" s="741"/>
      <c r="AA142" s="743"/>
      <c r="AB142" s="721"/>
      <c r="AC142" s="719"/>
      <c r="AD142" s="678"/>
    </row>
    <row r="143" spans="2:30" ht="12.95" customHeight="1" x14ac:dyDescent="0.2">
      <c r="B143" s="724"/>
      <c r="C143" s="726"/>
      <c r="D143" s="746" t="s">
        <v>71</v>
      </c>
      <c r="E143" s="728"/>
      <c r="F143" s="730" t="s">
        <v>133</v>
      </c>
      <c r="G143" s="127"/>
      <c r="H143" s="128"/>
      <c r="I143" s="128"/>
      <c r="J143" s="128"/>
      <c r="K143" s="128"/>
      <c r="L143" s="128"/>
      <c r="M143" s="128"/>
      <c r="N143" s="128"/>
      <c r="O143" s="128"/>
      <c r="P143" s="128"/>
      <c r="Q143" s="128"/>
      <c r="R143" s="129"/>
      <c r="S143" s="129"/>
      <c r="T143" s="130"/>
      <c r="U143" s="732"/>
      <c r="V143" s="722"/>
      <c r="W143" s="722"/>
      <c r="X143" s="722"/>
      <c r="Y143" s="740"/>
      <c r="Z143" s="740"/>
      <c r="AA143" s="742"/>
      <c r="AB143" s="720"/>
      <c r="AC143" s="718"/>
      <c r="AD143" s="677" t="str">
        <f>IF(F143="Nije ocijenjen","",IF(F143="Ocijenjen prema članu 30. stav 4. Kriterija",15,))</f>
        <v/>
      </c>
    </row>
    <row r="144" spans="2:30" ht="12.95" customHeight="1" thickBot="1" x14ac:dyDescent="0.25">
      <c r="B144" s="725"/>
      <c r="C144" s="727"/>
      <c r="D144" s="747"/>
      <c r="E144" s="729"/>
      <c r="F144" s="731"/>
      <c r="G144" s="131"/>
      <c r="H144" s="132"/>
      <c r="I144" s="121"/>
      <c r="J144" s="132"/>
      <c r="K144" s="132"/>
      <c r="L144" s="132"/>
      <c r="M144" s="121"/>
      <c r="N144" s="121"/>
      <c r="O144" s="121"/>
      <c r="P144" s="132"/>
      <c r="Q144" s="121"/>
      <c r="R144" s="133"/>
      <c r="S144" s="133"/>
      <c r="T144" s="134"/>
      <c r="U144" s="733"/>
      <c r="V144" s="723"/>
      <c r="W144" s="723"/>
      <c r="X144" s="723"/>
      <c r="Y144" s="741"/>
      <c r="Z144" s="741"/>
      <c r="AA144" s="743"/>
      <c r="AB144" s="721"/>
      <c r="AC144" s="719"/>
      <c r="AD144" s="678"/>
    </row>
    <row r="145" spans="2:30" ht="12.95" customHeight="1" x14ac:dyDescent="0.2">
      <c r="B145" s="724"/>
      <c r="C145" s="726"/>
      <c r="D145" s="746" t="s">
        <v>134</v>
      </c>
      <c r="E145" s="728"/>
      <c r="F145" s="730" t="s">
        <v>133</v>
      </c>
      <c r="G145" s="127"/>
      <c r="H145" s="128"/>
      <c r="I145" s="128"/>
      <c r="J145" s="128"/>
      <c r="K145" s="128"/>
      <c r="L145" s="128"/>
      <c r="M145" s="128"/>
      <c r="N145" s="128"/>
      <c r="O145" s="128"/>
      <c r="P145" s="128"/>
      <c r="Q145" s="128"/>
      <c r="R145" s="129"/>
      <c r="S145" s="129"/>
      <c r="T145" s="130"/>
      <c r="U145" s="732"/>
      <c r="V145" s="722"/>
      <c r="W145" s="722"/>
      <c r="X145" s="722"/>
      <c r="Y145" s="740"/>
      <c r="Z145" s="740"/>
      <c r="AA145" s="742"/>
      <c r="AB145" s="720"/>
      <c r="AC145" s="718"/>
      <c r="AD145" s="677" t="str">
        <f>IF(F145="Nije ocijenjen","",IF(F145="Ocijenjen prema članu 30. stav 4. Kriterija",15,))</f>
        <v/>
      </c>
    </row>
    <row r="146" spans="2:30" ht="12.95" customHeight="1" thickBot="1" x14ac:dyDescent="0.25">
      <c r="B146" s="725"/>
      <c r="C146" s="727"/>
      <c r="D146" s="747"/>
      <c r="E146" s="729"/>
      <c r="F146" s="731"/>
      <c r="G146" s="131"/>
      <c r="H146" s="132"/>
      <c r="I146" s="121"/>
      <c r="J146" s="132"/>
      <c r="K146" s="132"/>
      <c r="L146" s="132"/>
      <c r="M146" s="121"/>
      <c r="N146" s="121"/>
      <c r="O146" s="121"/>
      <c r="P146" s="132"/>
      <c r="Q146" s="121"/>
      <c r="R146" s="133"/>
      <c r="S146" s="133"/>
      <c r="T146" s="134"/>
      <c r="U146" s="733"/>
      <c r="V146" s="723"/>
      <c r="W146" s="723"/>
      <c r="X146" s="723"/>
      <c r="Y146" s="741"/>
      <c r="Z146" s="741"/>
      <c r="AA146" s="743"/>
      <c r="AB146" s="721"/>
      <c r="AC146" s="719"/>
      <c r="AD146" s="678"/>
    </row>
    <row r="147" spans="2:30" ht="12.95" customHeight="1" x14ac:dyDescent="0.2">
      <c r="B147" s="724"/>
      <c r="C147" s="726"/>
      <c r="D147" s="744" t="s">
        <v>70</v>
      </c>
      <c r="E147" s="728"/>
      <c r="F147" s="730" t="s">
        <v>133</v>
      </c>
      <c r="G147" s="127"/>
      <c r="H147" s="128"/>
      <c r="I147" s="128"/>
      <c r="J147" s="128"/>
      <c r="K147" s="128"/>
      <c r="L147" s="128"/>
      <c r="M147" s="128"/>
      <c r="N147" s="128"/>
      <c r="O147" s="128"/>
      <c r="P147" s="128"/>
      <c r="Q147" s="128"/>
      <c r="R147" s="129"/>
      <c r="S147" s="129"/>
      <c r="T147" s="130"/>
      <c r="U147" s="732"/>
      <c r="V147" s="722"/>
      <c r="W147" s="722"/>
      <c r="X147" s="722"/>
      <c r="Y147" s="740"/>
      <c r="Z147" s="740"/>
      <c r="AA147" s="742"/>
      <c r="AB147" s="720"/>
      <c r="AC147" s="718"/>
      <c r="AD147" s="677" t="str">
        <f>IF(F147="Nije ocijenjen","",IF(F147="Ocijenjen prema članu 21. stav 4. Kriterija",40,))</f>
        <v/>
      </c>
    </row>
    <row r="148" spans="2:30" ht="12.95" customHeight="1" thickBot="1" x14ac:dyDescent="0.25">
      <c r="B148" s="725"/>
      <c r="C148" s="727"/>
      <c r="D148" s="745"/>
      <c r="E148" s="729"/>
      <c r="F148" s="731"/>
      <c r="G148" s="131"/>
      <c r="H148" s="132"/>
      <c r="I148" s="121"/>
      <c r="J148" s="132"/>
      <c r="K148" s="132"/>
      <c r="L148" s="132"/>
      <c r="M148" s="121"/>
      <c r="N148" s="121"/>
      <c r="O148" s="121"/>
      <c r="P148" s="132"/>
      <c r="Q148" s="121"/>
      <c r="R148" s="133"/>
      <c r="S148" s="133"/>
      <c r="T148" s="134"/>
      <c r="U148" s="733"/>
      <c r="V148" s="723"/>
      <c r="W148" s="723"/>
      <c r="X148" s="723"/>
      <c r="Y148" s="741"/>
      <c r="Z148" s="741"/>
      <c r="AA148" s="743"/>
      <c r="AB148" s="721"/>
      <c r="AC148" s="719"/>
      <c r="AD148" s="678"/>
    </row>
    <row r="149" spans="2:30" ht="12.75" customHeight="1" thickBot="1" x14ac:dyDescent="0.25"/>
    <row r="150" spans="2:30" ht="15" customHeight="1" x14ac:dyDescent="0.2">
      <c r="B150" s="734" t="s">
        <v>223</v>
      </c>
      <c r="C150" s="735"/>
      <c r="D150" s="735"/>
      <c r="E150" s="735"/>
      <c r="F150" s="735"/>
      <c r="G150" s="338" t="s">
        <v>131</v>
      </c>
      <c r="H150" s="339">
        <f t="shared" ref="H150:Q150" si="64">SUM(H11,H13,H15,H17,H19,H21,H23,H25,H27,H137,H139,H141,H143,H145,H147,H29,H31,H33,H35,H37,H39,H107,H109,H111,H113,H115,H117,H119,H121,H123,H125,H127,H129,H135,H41,H43,H45,H47,H49,H51,H53,H55,H57,H59,H61,H63,H65,H67,H69,H71,H73,H75,H77,H79,H81,H83,H85,H87,H89,H91,H93,H95,H97,H99,H101,H103,H105,H131,H133)</f>
        <v>0</v>
      </c>
      <c r="I150" s="339">
        <f t="shared" si="64"/>
        <v>0</v>
      </c>
      <c r="J150" s="339">
        <f t="shared" si="64"/>
        <v>0</v>
      </c>
      <c r="K150" s="339">
        <f t="shared" si="64"/>
        <v>0</v>
      </c>
      <c r="L150" s="339">
        <f t="shared" si="64"/>
        <v>0</v>
      </c>
      <c r="M150" s="339">
        <f t="shared" si="64"/>
        <v>0</v>
      </c>
      <c r="N150" s="339">
        <f t="shared" si="64"/>
        <v>0</v>
      </c>
      <c r="O150" s="339">
        <f t="shared" si="64"/>
        <v>0</v>
      </c>
      <c r="P150" s="339">
        <f t="shared" si="64"/>
        <v>0</v>
      </c>
      <c r="Q150" s="339">
        <f t="shared" si="64"/>
        <v>0</v>
      </c>
      <c r="R150" s="340" t="str">
        <f>IF((P150+Q150)=0,"",((H150+I150)-(P150+Q150))/(H150+I150))</f>
        <v/>
      </c>
      <c r="S150" s="340" t="str">
        <f>IF(H150+I150=0,"",(P150+Q150)/(H150+I150))</f>
        <v/>
      </c>
      <c r="T150" s="341" t="str">
        <f>IF(H150+I150=0,"",IF(S150&lt;=0.11,15,IF(S150&lt;=0.21,12,IF(S150&lt;=0.31,8,IF(S150&lt;=0.5,4,IF(S150&lt;=1,0,))))))</f>
        <v/>
      </c>
      <c r="U150" s="738" t="str">
        <f>IF(H151=0,T150,IF(H150+I150=0,T151,(T150+T151)/2))</f>
        <v/>
      </c>
      <c r="V150" s="753">
        <f>SUM(V11:V140)</f>
        <v>0</v>
      </c>
      <c r="W150" s="753">
        <f>SUM(W11:W140)</f>
        <v>0</v>
      </c>
      <c r="X150" s="753">
        <f>SUM(X11:X140)</f>
        <v>0</v>
      </c>
      <c r="Y150" s="755" t="str">
        <f>IF(V150+W150=0,"",(V150+W150-X150)/(V150+W150))</f>
        <v/>
      </c>
      <c r="Z150" s="757" t="str">
        <f>IF(V150+W150=0,"",(X150)/(V150+W150))</f>
        <v/>
      </c>
      <c r="AA150" s="738" t="str">
        <f>IF(V150+W150=0,"",IF(Z150&lt;0.11,15,IF(Z150&lt;0.21,12,IF(Z150&lt;0.31,8,IF(Z150&lt;=0.5,4,IF(Z150&lt;=1,0,))))))</f>
        <v/>
      </c>
      <c r="AB150" s="759" t="str">
        <f>IF(T150="","",IF(T150&gt;0,(U150+AA150)/2))</f>
        <v/>
      </c>
      <c r="AC150" s="765"/>
      <c r="AD150" s="766"/>
    </row>
    <row r="151" spans="2:30" ht="15" customHeight="1" thickBot="1" x14ac:dyDescent="0.25">
      <c r="B151" s="736"/>
      <c r="C151" s="737"/>
      <c r="D151" s="737"/>
      <c r="E151" s="737"/>
      <c r="F151" s="737"/>
      <c r="G151" s="342" t="s">
        <v>132</v>
      </c>
      <c r="H151" s="343">
        <f>SUM(H12,H14,H16,H18,H20,H22,H24,H26,H28,H138,H140,H142,H144,H146,H148,H30,H32,H34,H36,H38,H40,H108,H110,H112,H114,H116,H118,H120,H122,H124,H126,H128,H130,H136,H42,H44,H46,H48,H50,H52,H54,H56,H58,H60,H62,H64,H66,H68,H70,H72,H74,H76,H78,H80,H82,H84,H86,H88,H90,H92,H94,H96,H98,H100,H102,H104,H106,H132,H134)</f>
        <v>0</v>
      </c>
      <c r="I151" s="344"/>
      <c r="J151" s="343">
        <f>SUM(J12,J14,J16,J18,J20,J22,J24,J26,J28,J138,J140,J142,J144,J146,J148,J30,J32,J34,J36,J38,J40,J108,J110,J112,J114,J116,J118,J120,J122,J124,J126,J128,J130,J136,J42,J44,J46,J48,J50,J52,J54,J56,J58,J60,J62,J64,J66,J68,J70,J72,J74,J76,J78,J80,J82,J84,J86,J88,J90,J92,J94,J96,J98,J100,J102,J104,J106,J132,J134)</f>
        <v>0</v>
      </c>
      <c r="K151" s="343">
        <f>SUM(K12,K14,K16,K18,K20,K22,K24,K26,K28,K138,K140,K142,K144,K146,K148,K30,K32,K34,K36,K38,K40,K108,K110,K112,K114,K116,K118,K120,K122,K124,K126,K128,K130,K136,K42,K44,K46,K48,K50,K52,K54,K56,K58,K60,K62,K64,K66,K68,K70,K72,K74,K76,K78,K80,K82,K84,K86,K88,K90,K92,K94,K96,K98,K100,K102,K104,K106,K132,K134)</f>
        <v>0</v>
      </c>
      <c r="L151" s="343">
        <f>SUM(L12,L14,L16,L18,L20,L22,L24,L26,L28,L138,L140,L142,L144,L146,L148,L30,L32,L34,L36,L38,L40,L108,L110,L112,L114,L116,L118,L120,L122,L124,L126,L128,L130,L136,L42,L44,L46,L48,L50,L52,L54,L56,L58,L60,L62,L64,L66,L68,L70,L72,L74,L76,L78,L80,L82,L84,L86,L88,L90,L92,L94,L96,L98,L100,L102,L104,L106,L132,L134)</f>
        <v>0</v>
      </c>
      <c r="M151" s="344"/>
      <c r="N151" s="344"/>
      <c r="O151" s="344"/>
      <c r="P151" s="343">
        <f>SUM(P12,P14,P16,P18,P20,P22,P24,P26,P28,P138,P140,P142,P144,P146,P148,P30,P32,P34,P36,P38,P40,P108,P110,P112,P114,P116,P118,P120,P122,P124,P126,P128,P130,P136,P42,P44,P46,P48,P50,P52,P54,P56,P58,P60,P62,P64,P66,P68,P70,P72,P74,P76,P78,P80,P82,P84,P86,P88,P90,P92,P94,P96,P98,P100,P102,P104,P106,P132,P134)</f>
        <v>0</v>
      </c>
      <c r="Q151" s="344"/>
      <c r="R151" s="345" t="str">
        <f>IF(P151=0,"",(H151-P151/2.5)/H151)</f>
        <v/>
      </c>
      <c r="S151" s="345" t="str">
        <f>IF(H151=0,"",(P151/2.5)/H151)</f>
        <v/>
      </c>
      <c r="T151" s="346" t="str">
        <f>IF(H151+I151=0,"",IF(S151&lt;=0.26,15,IF(S151&lt;=0.41,12,IF(S151&lt;=0.51,8,IF(S151&lt;=0.6,4,IF(S151&lt;=1,0,))))))</f>
        <v/>
      </c>
      <c r="U151" s="739">
        <f>+(U148+U149)/2</f>
        <v>0</v>
      </c>
      <c r="V151" s="754"/>
      <c r="W151" s="754"/>
      <c r="X151" s="754"/>
      <c r="Y151" s="756"/>
      <c r="Z151" s="758"/>
      <c r="AA151" s="739"/>
      <c r="AB151" s="760"/>
      <c r="AC151" s="765"/>
      <c r="AD151" s="766"/>
    </row>
    <row r="152" spans="2:30" s="141" customFormat="1" ht="30" customHeight="1" thickBot="1" x14ac:dyDescent="0.25">
      <c r="B152" s="751" t="s">
        <v>224</v>
      </c>
      <c r="C152" s="752"/>
      <c r="D152" s="752"/>
      <c r="E152" s="752"/>
      <c r="F152" s="752"/>
      <c r="G152" s="135"/>
      <c r="H152" s="135">
        <f>+H150+H151</f>
        <v>0</v>
      </c>
      <c r="I152" s="135">
        <f>+I150</f>
        <v>0</v>
      </c>
      <c r="J152" s="135">
        <f>+J150+J151</f>
        <v>0</v>
      </c>
      <c r="K152" s="135">
        <f>+K150+K151</f>
        <v>0</v>
      </c>
      <c r="L152" s="135">
        <f>+L150+L151</f>
        <v>0</v>
      </c>
      <c r="M152" s="135">
        <f>+M150</f>
        <v>0</v>
      </c>
      <c r="N152" s="135">
        <f>+N150</f>
        <v>0</v>
      </c>
      <c r="O152" s="135">
        <f>+O150</f>
        <v>0</v>
      </c>
      <c r="P152" s="135">
        <f>+P150+P151</f>
        <v>0</v>
      </c>
      <c r="Q152" s="135">
        <f>+Q150</f>
        <v>0</v>
      </c>
      <c r="R152" s="136" t="str">
        <f>IF((H152+I152)=0,"",((H152+I152)-(P150+(P151/2.5)+Q152))/(H152+I152))</f>
        <v/>
      </c>
      <c r="S152" s="136" t="str">
        <f>IF(H152+I152=0,"",(P150+(P151/2.5)+Q152)/(H152+I152))</f>
        <v/>
      </c>
      <c r="T152" s="140"/>
      <c r="U152" s="135"/>
      <c r="V152" s="135">
        <f t="shared" ref="V152:Y152" si="65">+V150</f>
        <v>0</v>
      </c>
      <c r="W152" s="135">
        <f t="shared" si="65"/>
        <v>0</v>
      </c>
      <c r="X152" s="135">
        <f t="shared" si="65"/>
        <v>0</v>
      </c>
      <c r="Y152" s="137" t="str">
        <f t="shared" si="65"/>
        <v/>
      </c>
      <c r="Z152" s="137" t="str">
        <f>IF(V152+W152=0,"",(X152)/(V152+W152))</f>
        <v/>
      </c>
      <c r="AA152" s="138"/>
      <c r="AB152" s="139"/>
      <c r="AC152" s="347"/>
      <c r="AD152" s="348"/>
    </row>
    <row r="153" spans="2:30" x14ac:dyDescent="0.2">
      <c r="B153" s="142"/>
      <c r="C153" s="142"/>
      <c r="D153" s="142"/>
      <c r="E153" s="142"/>
      <c r="F153" s="142"/>
      <c r="U153" s="143"/>
    </row>
    <row r="154" spans="2:30" x14ac:dyDescent="0.2">
      <c r="B154" s="142"/>
      <c r="C154" s="142"/>
      <c r="D154" s="142"/>
      <c r="E154" s="142"/>
      <c r="F154" s="142"/>
      <c r="U154" s="144"/>
    </row>
    <row r="155" spans="2:30" ht="18" x14ac:dyDescent="0.2">
      <c r="B155" s="441" t="s">
        <v>256</v>
      </c>
      <c r="C155" s="142"/>
      <c r="D155" s="142"/>
      <c r="E155" s="142"/>
      <c r="F155" s="142"/>
      <c r="U155" s="144"/>
    </row>
    <row r="156" spans="2:30" ht="6.75" customHeight="1" thickBot="1" x14ac:dyDescent="0.25">
      <c r="B156" s="142"/>
      <c r="C156" s="142"/>
      <c r="D156" s="142"/>
      <c r="E156" s="142"/>
      <c r="F156" s="142"/>
      <c r="U156" s="144"/>
    </row>
    <row r="157" spans="2:30" ht="15" customHeight="1" thickBot="1" x14ac:dyDescent="0.25">
      <c r="B157" s="350" t="s">
        <v>226</v>
      </c>
      <c r="C157" s="351"/>
      <c r="D157" s="351"/>
      <c r="E157" s="352"/>
      <c r="F157" s="142"/>
      <c r="U157" s="144"/>
    </row>
    <row r="158" spans="2:30" ht="15" customHeight="1" x14ac:dyDescent="0.2">
      <c r="B158" s="685">
        <v>1</v>
      </c>
      <c r="C158" s="687"/>
      <c r="D158" s="669" t="s">
        <v>82</v>
      </c>
      <c r="E158" s="625"/>
      <c r="F158" s="617" t="s">
        <v>218</v>
      </c>
      <c r="G158" s="114" t="s">
        <v>131</v>
      </c>
      <c r="H158" s="115"/>
      <c r="I158" s="115"/>
      <c r="J158" s="115"/>
      <c r="K158" s="115"/>
      <c r="L158" s="115"/>
      <c r="M158" s="115"/>
      <c r="N158" s="115"/>
      <c r="O158" s="115"/>
      <c r="P158" s="116">
        <f>SUM(K158:M158)</f>
        <v>0</v>
      </c>
      <c r="Q158" s="116">
        <f>SUM(N158:O158)</f>
        <v>0</v>
      </c>
      <c r="R158" s="117"/>
      <c r="S158" s="117"/>
      <c r="T158" s="118"/>
      <c r="U158" s="761"/>
      <c r="V158" s="633"/>
      <c r="W158" s="633"/>
      <c r="X158" s="633"/>
      <c r="Y158" s="673"/>
      <c r="Z158" s="673"/>
      <c r="AA158" s="679"/>
      <c r="AB158" s="651"/>
      <c r="AC158" s="681"/>
      <c r="AD158" s="683"/>
    </row>
    <row r="159" spans="2:30" ht="15" customHeight="1" thickBot="1" x14ac:dyDescent="0.25">
      <c r="B159" s="686"/>
      <c r="C159" s="688"/>
      <c r="D159" s="670"/>
      <c r="E159" s="626"/>
      <c r="F159" s="618"/>
      <c r="G159" s="119" t="s">
        <v>132</v>
      </c>
      <c r="H159" s="120"/>
      <c r="I159" s="121"/>
      <c r="J159" s="120"/>
      <c r="K159" s="120"/>
      <c r="L159" s="120"/>
      <c r="M159" s="121"/>
      <c r="N159" s="121"/>
      <c r="O159" s="121"/>
      <c r="P159" s="122">
        <f>SUM(K159:L159)</f>
        <v>0</v>
      </c>
      <c r="Q159" s="121"/>
      <c r="R159" s="123"/>
      <c r="S159" s="123"/>
      <c r="T159" s="124"/>
      <c r="U159" s="762"/>
      <c r="V159" s="634"/>
      <c r="W159" s="634"/>
      <c r="X159" s="634"/>
      <c r="Y159" s="674"/>
      <c r="Z159" s="674"/>
      <c r="AA159" s="680"/>
      <c r="AB159" s="652"/>
      <c r="AC159" s="682"/>
      <c r="AD159" s="684"/>
    </row>
    <row r="160" spans="2:30" ht="15" customHeight="1" thickBot="1" x14ac:dyDescent="0.25">
      <c r="B160" s="350" t="s">
        <v>227</v>
      </c>
      <c r="C160" s="351"/>
      <c r="D160" s="351"/>
      <c r="E160" s="352"/>
      <c r="F160" s="142"/>
      <c r="U160" s="144"/>
    </row>
    <row r="161" spans="2:30" ht="15" customHeight="1" x14ac:dyDescent="0.2">
      <c r="B161" s="609">
        <f>+B158</f>
        <v>1</v>
      </c>
      <c r="C161" s="611">
        <f>+C158</f>
        <v>0</v>
      </c>
      <c r="D161" s="613" t="s">
        <v>70</v>
      </c>
      <c r="E161" s="615"/>
      <c r="F161" s="617" t="s">
        <v>133</v>
      </c>
      <c r="G161" s="114" t="s">
        <v>131</v>
      </c>
      <c r="H161" s="115"/>
      <c r="I161" s="115"/>
      <c r="J161" s="115"/>
      <c r="K161" s="115"/>
      <c r="L161" s="115"/>
      <c r="M161" s="115"/>
      <c r="N161" s="115"/>
      <c r="O161" s="115"/>
      <c r="P161" s="116">
        <f>SUM(K161:M161)</f>
        <v>0</v>
      </c>
      <c r="Q161" s="116">
        <f>SUM(N161:O161)</f>
        <v>0</v>
      </c>
      <c r="R161" s="117"/>
      <c r="S161" s="117"/>
      <c r="T161" s="125"/>
      <c r="U161" s="631"/>
      <c r="V161" s="633"/>
      <c r="W161" s="633"/>
      <c r="X161" s="633"/>
      <c r="Y161" s="635"/>
      <c r="Z161" s="635"/>
      <c r="AA161" s="659"/>
      <c r="AB161" s="639"/>
      <c r="AC161" s="661"/>
      <c r="AD161" s="663"/>
    </row>
    <row r="162" spans="2:30" ht="15" customHeight="1" thickBot="1" x14ac:dyDescent="0.25">
      <c r="B162" s="610"/>
      <c r="C162" s="612"/>
      <c r="D162" s="614"/>
      <c r="E162" s="616"/>
      <c r="F162" s="618"/>
      <c r="G162" s="119" t="s">
        <v>132</v>
      </c>
      <c r="H162" s="120"/>
      <c r="I162" s="121"/>
      <c r="J162" s="120"/>
      <c r="K162" s="120"/>
      <c r="L162" s="120"/>
      <c r="M162" s="121"/>
      <c r="N162" s="121"/>
      <c r="O162" s="121"/>
      <c r="P162" s="122">
        <f>SUM(K162:L162)</f>
        <v>0</v>
      </c>
      <c r="Q162" s="121"/>
      <c r="R162" s="123"/>
      <c r="S162" s="123"/>
      <c r="T162" s="126"/>
      <c r="U162" s="632"/>
      <c r="V162" s="634"/>
      <c r="W162" s="634"/>
      <c r="X162" s="634"/>
      <c r="Y162" s="636"/>
      <c r="Z162" s="636"/>
      <c r="AA162" s="660"/>
      <c r="AB162" s="640"/>
      <c r="AC162" s="662"/>
      <c r="AD162" s="664"/>
    </row>
    <row r="163" spans="2:30" ht="15" customHeight="1" thickBot="1" x14ac:dyDescent="0.25">
      <c r="B163" s="349" t="s">
        <v>225</v>
      </c>
      <c r="C163" s="142"/>
      <c r="D163" s="142"/>
      <c r="E163" s="142"/>
      <c r="F163" s="142"/>
      <c r="U163" s="144"/>
    </row>
    <row r="164" spans="2:30" ht="15" customHeight="1" x14ac:dyDescent="0.2">
      <c r="B164" s="665">
        <f>+B158</f>
        <v>1</v>
      </c>
      <c r="C164" s="667">
        <f>+C158</f>
        <v>0</v>
      </c>
      <c r="D164" s="669" t="s">
        <v>82</v>
      </c>
      <c r="E164" s="625"/>
      <c r="F164" s="617" t="s">
        <v>218</v>
      </c>
      <c r="G164" s="114" t="s">
        <v>131</v>
      </c>
      <c r="H164" s="116">
        <f>+H158+H161</f>
        <v>0</v>
      </c>
      <c r="I164" s="116">
        <f>+I158+I161</f>
        <v>0</v>
      </c>
      <c r="J164" s="116">
        <f>+J158+J161</f>
        <v>0</v>
      </c>
      <c r="K164" s="116">
        <f t="shared" ref="K164:N164" si="66">+K158+K161</f>
        <v>0</v>
      </c>
      <c r="L164" s="116">
        <f t="shared" si="66"/>
        <v>0</v>
      </c>
      <c r="M164" s="116">
        <f t="shared" si="66"/>
        <v>0</v>
      </c>
      <c r="N164" s="116">
        <f t="shared" si="66"/>
        <v>0</v>
      </c>
      <c r="O164" s="116">
        <f>+O158+O161</f>
        <v>0</v>
      </c>
      <c r="P164" s="116">
        <f>SUM(K164:M164)</f>
        <v>0</v>
      </c>
      <c r="Q164" s="116">
        <f>SUM(N164:O164)</f>
        <v>0</v>
      </c>
      <c r="R164" s="117" t="str">
        <f>IF((H164+I164)=0,"",((H164+I164)-(P164+Q164))/(H164+I164))</f>
        <v/>
      </c>
      <c r="S164" s="117" t="str">
        <f>IF(H164+I164=0,"",(P164+Q164)/(H164+I164))</f>
        <v/>
      </c>
      <c r="T164" s="118" t="str">
        <f>IF(F164="Nije ocijenjen ili Nema obavezu neposredno raditi na predmetima","",IF(F164="Ocijenjen",IF(H164+I164=0,"",IF(S164&lt;0.11,15,IF(S164&lt;0.21,12,IF(S164&lt;0.31,8,IF(S164&lt;=0.5,4,IF(S164&lt;=1,0,))))))))</f>
        <v/>
      </c>
      <c r="U164" s="645" t="str">
        <f>IF(F164="Nije ocijenjen ili Nema obavezu neposredno raditi na predmetima","",IF(F164="Ocijenjen",IF(H165=0,T164,IF(H164+I164=0,T165,(T164+T165)/2))))</f>
        <v/>
      </c>
      <c r="V164" s="671">
        <f>+V158+V161</f>
        <v>0</v>
      </c>
      <c r="W164" s="671">
        <f>+W158+W161</f>
        <v>0</v>
      </c>
      <c r="X164" s="671">
        <f>+X158+X161</f>
        <v>0</v>
      </c>
      <c r="Y164" s="673" t="str">
        <f>IF(V164+W164=0,"",(V164+W164-X164)/(V164+W164))</f>
        <v/>
      </c>
      <c r="Z164" s="673" t="str">
        <f>IF(V164+W164=0,"",(X164)/(V164+W164))</f>
        <v/>
      </c>
      <c r="AA164" s="655" t="str">
        <f>IF(F164="Nije ocijenjen ili Nema obavezu neposredno raditi na predmetima","",IF(F164="Ocijenjen",IF(V164+W164=0,"",IF(Z164&lt;0.11,15,IF(Z164&lt;0.21,12,IF(Z164&lt;0.31,8,IF(Z164&lt;=0.5,4,IF(Z164&lt;=1,0,))))))))</f>
        <v/>
      </c>
      <c r="AB164" s="651" t="str">
        <f>IF(F164="Nije ocijenjen ili Nema obavezu neposredno raditi na predmetima","",IF(F164="Ocijenjen",IF(AA164="",U164,IF(U164="",AA164,((U164+AA164)/2)))))</f>
        <v/>
      </c>
      <c r="AC164" s="675">
        <f>+AC158+AC161</f>
        <v>0</v>
      </c>
      <c r="AD164" s="677" t="str">
        <f>IF(F164="Nije ocijenjen ili Nema obavezu neposredno raditi na predmetima","",IF(F164="Ocijenjen",AB164-AC164))</f>
        <v/>
      </c>
    </row>
    <row r="165" spans="2:30" ht="15" customHeight="1" thickBot="1" x14ac:dyDescent="0.25">
      <c r="B165" s="666"/>
      <c r="C165" s="668"/>
      <c r="D165" s="670"/>
      <c r="E165" s="626"/>
      <c r="F165" s="618"/>
      <c r="G165" s="119" t="s">
        <v>132</v>
      </c>
      <c r="H165" s="122">
        <f>+H159+H162</f>
        <v>0</v>
      </c>
      <c r="I165" s="121"/>
      <c r="J165" s="122">
        <f>+J159+J162</f>
        <v>0</v>
      </c>
      <c r="K165" s="122">
        <f t="shared" ref="K165:L165" si="67">+K159+K162</f>
        <v>0</v>
      </c>
      <c r="L165" s="122">
        <f t="shared" si="67"/>
        <v>0</v>
      </c>
      <c r="M165" s="121"/>
      <c r="N165" s="121"/>
      <c r="O165" s="121"/>
      <c r="P165" s="122">
        <f>SUM(K165:L165)</f>
        <v>0</v>
      </c>
      <c r="Q165" s="121"/>
      <c r="R165" s="123" t="str">
        <f>IF(H165=0,"",(H165-P165/2.5)/H165)</f>
        <v/>
      </c>
      <c r="S165" s="123" t="str">
        <f>IF(H165=0,"",(P165/2.5)/H165)</f>
        <v/>
      </c>
      <c r="T165" s="124" t="str">
        <f>IF(F164="Nije ocijenjen ili Nema obavezu neposredno raditi na predmetima","",IF(F164="Ocijenjen",IF(H165=0,"",IF(S165&lt;0.26,15,IF(S165&lt;0.41,12,IF(S165&lt;0.51,8,IF(S165&lt;=0.6,4,IF(S165&lt;=1,0,))))))))</f>
        <v/>
      </c>
      <c r="U165" s="646">
        <f>+(T162+U163)/2</f>
        <v>0</v>
      </c>
      <c r="V165" s="672"/>
      <c r="W165" s="672"/>
      <c r="X165" s="672"/>
      <c r="Y165" s="674"/>
      <c r="Z165" s="674"/>
      <c r="AA165" s="656"/>
      <c r="AB165" s="652"/>
      <c r="AC165" s="676"/>
      <c r="AD165" s="678"/>
    </row>
    <row r="166" spans="2:30" ht="15" customHeight="1" thickBot="1" x14ac:dyDescent="0.25">
      <c r="B166" s="142"/>
      <c r="C166" s="142"/>
      <c r="D166" s="142"/>
      <c r="E166" s="142"/>
      <c r="F166" s="142"/>
      <c r="U166" s="144"/>
    </row>
    <row r="167" spans="2:30" ht="15" customHeight="1" thickBot="1" x14ac:dyDescent="0.25">
      <c r="B167" s="350" t="s">
        <v>266</v>
      </c>
      <c r="C167" s="351"/>
      <c r="D167" s="351"/>
      <c r="E167" s="352"/>
      <c r="F167" s="142"/>
      <c r="U167" s="144"/>
    </row>
    <row r="168" spans="2:30" ht="15" customHeight="1" x14ac:dyDescent="0.2">
      <c r="B168" s="627">
        <v>2</v>
      </c>
      <c r="C168" s="629"/>
      <c r="D168" s="613" t="s">
        <v>70</v>
      </c>
      <c r="E168" s="615"/>
      <c r="F168" s="617" t="s">
        <v>133</v>
      </c>
      <c r="G168" s="114" t="s">
        <v>131</v>
      </c>
      <c r="H168" s="115"/>
      <c r="I168" s="115"/>
      <c r="J168" s="115"/>
      <c r="K168" s="115"/>
      <c r="L168" s="115"/>
      <c r="M168" s="115"/>
      <c r="N168" s="115"/>
      <c r="O168" s="115"/>
      <c r="P168" s="116">
        <f>SUM(K168:M168)</f>
        <v>0</v>
      </c>
      <c r="Q168" s="116">
        <f>SUM(N168:O168)</f>
        <v>0</v>
      </c>
      <c r="R168" s="117"/>
      <c r="S168" s="117"/>
      <c r="T168" s="125"/>
      <c r="U168" s="631"/>
      <c r="V168" s="633"/>
      <c r="W168" s="633"/>
      <c r="X168" s="633"/>
      <c r="Y168" s="635"/>
      <c r="Z168" s="635"/>
      <c r="AA168" s="659"/>
      <c r="AB168" s="639"/>
      <c r="AC168" s="661"/>
      <c r="AD168" s="663"/>
    </row>
    <row r="169" spans="2:30" ht="15" customHeight="1" thickBot="1" x14ac:dyDescent="0.25">
      <c r="B169" s="628"/>
      <c r="C169" s="630"/>
      <c r="D169" s="614"/>
      <c r="E169" s="616"/>
      <c r="F169" s="618"/>
      <c r="G169" s="119" t="s">
        <v>132</v>
      </c>
      <c r="H169" s="120"/>
      <c r="I169" s="121"/>
      <c r="J169" s="120"/>
      <c r="K169" s="120"/>
      <c r="L169" s="120"/>
      <c r="M169" s="121"/>
      <c r="N169" s="121"/>
      <c r="O169" s="121"/>
      <c r="P169" s="122">
        <f>SUM(K169:L169)</f>
        <v>0</v>
      </c>
      <c r="Q169" s="121"/>
      <c r="R169" s="123"/>
      <c r="S169" s="123"/>
      <c r="T169" s="126"/>
      <c r="U169" s="632"/>
      <c r="V169" s="634"/>
      <c r="W169" s="634"/>
      <c r="X169" s="634"/>
      <c r="Y169" s="636"/>
      <c r="Z169" s="636"/>
      <c r="AA169" s="660"/>
      <c r="AB169" s="640"/>
      <c r="AC169" s="662"/>
      <c r="AD169" s="664"/>
    </row>
    <row r="170" spans="2:30" ht="15" customHeight="1" thickBot="1" x14ac:dyDescent="0.25">
      <c r="B170" s="350" t="s">
        <v>267</v>
      </c>
      <c r="C170" s="351"/>
      <c r="D170" s="351"/>
      <c r="E170" s="352"/>
      <c r="F170" s="142"/>
      <c r="U170" s="144"/>
    </row>
    <row r="171" spans="2:30" ht="15" customHeight="1" x14ac:dyDescent="0.2">
      <c r="B171" s="609">
        <f>+B168</f>
        <v>2</v>
      </c>
      <c r="C171" s="611">
        <f>+C168</f>
        <v>0</v>
      </c>
      <c r="D171" s="613" t="s">
        <v>70</v>
      </c>
      <c r="E171" s="615"/>
      <c r="F171" s="617" t="s">
        <v>133</v>
      </c>
      <c r="G171" s="114" t="s">
        <v>131</v>
      </c>
      <c r="H171" s="115"/>
      <c r="I171" s="115"/>
      <c r="J171" s="115"/>
      <c r="K171" s="115"/>
      <c r="L171" s="115"/>
      <c r="M171" s="115"/>
      <c r="N171" s="115"/>
      <c r="O171" s="115"/>
      <c r="P171" s="116">
        <f>SUM(K171:M171)</f>
        <v>0</v>
      </c>
      <c r="Q171" s="116">
        <f>SUM(N171:O171)</f>
        <v>0</v>
      </c>
      <c r="R171" s="117"/>
      <c r="S171" s="117"/>
      <c r="T171" s="125"/>
      <c r="U171" s="631"/>
      <c r="V171" s="633"/>
      <c r="W171" s="633"/>
      <c r="X171" s="633"/>
      <c r="Y171" s="635"/>
      <c r="Z171" s="635"/>
      <c r="AA171" s="659"/>
      <c r="AB171" s="639"/>
      <c r="AC171" s="661"/>
      <c r="AD171" s="663"/>
    </row>
    <row r="172" spans="2:30" ht="15" customHeight="1" thickBot="1" x14ac:dyDescent="0.25">
      <c r="B172" s="610"/>
      <c r="C172" s="612"/>
      <c r="D172" s="614"/>
      <c r="E172" s="616"/>
      <c r="F172" s="618"/>
      <c r="G172" s="119" t="s">
        <v>132</v>
      </c>
      <c r="H172" s="120"/>
      <c r="I172" s="121"/>
      <c r="J172" s="120"/>
      <c r="K172" s="120"/>
      <c r="L172" s="120"/>
      <c r="M172" s="121"/>
      <c r="N172" s="121"/>
      <c r="O172" s="121"/>
      <c r="P172" s="122">
        <f>SUM(K172:L172)</f>
        <v>0</v>
      </c>
      <c r="Q172" s="121"/>
      <c r="R172" s="123"/>
      <c r="S172" s="123"/>
      <c r="T172" s="126"/>
      <c r="U172" s="632"/>
      <c r="V172" s="634"/>
      <c r="W172" s="634"/>
      <c r="X172" s="634"/>
      <c r="Y172" s="636"/>
      <c r="Z172" s="636"/>
      <c r="AA172" s="660"/>
      <c r="AB172" s="640"/>
      <c r="AC172" s="662"/>
      <c r="AD172" s="664"/>
    </row>
    <row r="173" spans="2:30" ht="15" customHeight="1" thickBot="1" x14ac:dyDescent="0.25">
      <c r="B173" s="349" t="s">
        <v>225</v>
      </c>
      <c r="C173" s="142"/>
      <c r="D173" s="142"/>
      <c r="E173" s="142"/>
      <c r="F173" s="142"/>
      <c r="U173" s="144"/>
    </row>
    <row r="174" spans="2:30" ht="15" customHeight="1" x14ac:dyDescent="0.2">
      <c r="B174" s="609">
        <f>+B168</f>
        <v>2</v>
      </c>
      <c r="C174" s="611">
        <f>+C168</f>
        <v>0</v>
      </c>
      <c r="D174" s="613" t="s">
        <v>70</v>
      </c>
      <c r="E174" s="615"/>
      <c r="F174" s="617" t="s">
        <v>133</v>
      </c>
      <c r="G174" s="114" t="s">
        <v>131</v>
      </c>
      <c r="H174" s="116">
        <f t="shared" ref="H174:O174" si="68">+H168+H171</f>
        <v>0</v>
      </c>
      <c r="I174" s="116">
        <f t="shared" si="68"/>
        <v>0</v>
      </c>
      <c r="J174" s="116">
        <f t="shared" si="68"/>
        <v>0</v>
      </c>
      <c r="K174" s="116">
        <f t="shared" si="68"/>
        <v>0</v>
      </c>
      <c r="L174" s="116">
        <f t="shared" si="68"/>
        <v>0</v>
      </c>
      <c r="M174" s="116">
        <f t="shared" si="68"/>
        <v>0</v>
      </c>
      <c r="N174" s="116">
        <f t="shared" si="68"/>
        <v>0</v>
      </c>
      <c r="O174" s="116">
        <f t="shared" si="68"/>
        <v>0</v>
      </c>
      <c r="P174" s="116">
        <f>SUM(K174:M174)</f>
        <v>0</v>
      </c>
      <c r="Q174" s="116">
        <f>SUM(N174:O174)</f>
        <v>0</v>
      </c>
      <c r="R174" s="117" t="str">
        <f>IF((H174+I174)=0,"",((H174+I174)-(P174+Q174))/(H174+I174))</f>
        <v/>
      </c>
      <c r="S174" s="117" t="str">
        <f>IF(H174+I174=0,"",(P174+Q174)/(H174+I174))</f>
        <v/>
      </c>
      <c r="T174" s="125" t="str">
        <f>IF(F174="Nije ocijenjen","",IF(F174="Ocijenjen",IF(H174+I174=0,"",IF(D174="Tužilac",IF(S174&lt;0.11,40,IF(S174&lt;0.21,30,IF(S174&lt;0.31,20,IF(S174&lt;=0.5,10,IF(S174&lt;=1,0,))))),IF(S174&lt;0.11,20,IF(S174&lt;0.21,15,IF(S174&lt;0.31,10,IF(S174&lt;=0.5,5,IF(S174&lt;=1,0,)))))))))</f>
        <v/>
      </c>
      <c r="U174" s="619" t="str">
        <f>IF(F174="Nije ocijenjen","",IF(F174="Ocijenjen",IF(H175=0,T174,IF(H174+I174=0,T175,(T174+T175)/2))))</f>
        <v/>
      </c>
      <c r="V174" s="621">
        <f>+V168+V171</f>
        <v>0</v>
      </c>
      <c r="W174" s="621">
        <f t="shared" ref="W174:X174" si="69">+W168+W171</f>
        <v>0</v>
      </c>
      <c r="X174" s="621">
        <f t="shared" si="69"/>
        <v>0</v>
      </c>
      <c r="Y174" s="635" t="str">
        <f>IF(V174+W174=0,"",(V174+W174-X174)/(V174+W174))</f>
        <v/>
      </c>
      <c r="Z174" s="635" t="str">
        <f>IF(V174+W174=0,"",(X174)/(V174+W174))</f>
        <v/>
      </c>
      <c r="AA174" s="637" t="str">
        <f>IF(F174="Nije ocijenjen","",IF(F174="Ocijenjen",IF(V174+W174=0,"",IF(D174="Tužilac",IF(Z174&lt;0.11,40,IF(Z174&lt;0.21,30,IF(Z174&lt;0.31,20,IF(Z174&lt;=0.5,10,IF(Z174&lt;=1,0,))))),IF(Z174&lt;0.11,20,IF(Z174&lt;0.21,15,IF(Z174&lt;0.31,10,IF(Z174&lt;=0.5,5,IF(Z174&lt;=1,0,)))))))))</f>
        <v/>
      </c>
      <c r="AB174" s="639" t="str">
        <f t="shared" ref="AB174" si="70">IF(F174="Nije ocijenjen","",IF(F174="Ocijenjen",IF(AA174="",U174,IF(U174="",AA174,((U174+AA174)/2)))))</f>
        <v/>
      </c>
      <c r="AC174" s="641">
        <f>+AC168+AC171</f>
        <v>0</v>
      </c>
      <c r="AD174" s="657" t="str">
        <f>IF(F174="Nije ocijenjen","",IF(F174="Ocijenjen",AB174-AC174))</f>
        <v/>
      </c>
    </row>
    <row r="175" spans="2:30" ht="15" customHeight="1" thickBot="1" x14ac:dyDescent="0.25">
      <c r="B175" s="610"/>
      <c r="C175" s="612"/>
      <c r="D175" s="614"/>
      <c r="E175" s="616"/>
      <c r="F175" s="618"/>
      <c r="G175" s="119" t="s">
        <v>132</v>
      </c>
      <c r="H175" s="122">
        <f>+H169+H172</f>
        <v>0</v>
      </c>
      <c r="I175" s="121"/>
      <c r="J175" s="122">
        <f>+J169+J172</f>
        <v>0</v>
      </c>
      <c r="K175" s="122">
        <f>+K169+K172</f>
        <v>0</v>
      </c>
      <c r="L175" s="122">
        <f>+L169+L172</f>
        <v>0</v>
      </c>
      <c r="M175" s="121"/>
      <c r="N175" s="121"/>
      <c r="O175" s="121"/>
      <c r="P175" s="122">
        <f>SUM(K175:L175)</f>
        <v>0</v>
      </c>
      <c r="Q175" s="121"/>
      <c r="R175" s="123" t="str">
        <f>IF(H175=0,"",(H175-P175/2.5)/H175)</f>
        <v/>
      </c>
      <c r="S175" s="123" t="str">
        <f>IF(H175=0,"",(P175/2.5)/H175)</f>
        <v/>
      </c>
      <c r="T175" s="126" t="str">
        <f>IF(F174="Nije ocijenjen","",IF(F174="Ocijenjen",IF(H175=0,"",IF(D174="Tužilac",IF(S175&lt;0.26,40,IF(S175&lt;0.41,30,IF(S175&lt;0.51,20,IF(S175&lt;=0.6,10,IF(S175&lt;=1,0,))))),IF(S175&lt;0.26,20,IF(S175&lt;0.41,15,IF(S175&lt;0.51,10,IF(S175&lt;=0.6,5,IF(S175&lt;=1,0,)))))))))</f>
        <v/>
      </c>
      <c r="U175" s="620" t="e">
        <f>+(U64+U65)/2</f>
        <v>#REF!</v>
      </c>
      <c r="V175" s="622"/>
      <c r="W175" s="622"/>
      <c r="X175" s="622"/>
      <c r="Y175" s="636"/>
      <c r="Z175" s="636"/>
      <c r="AA175" s="638"/>
      <c r="AB175" s="640"/>
      <c r="AC175" s="642"/>
      <c r="AD175" s="658"/>
    </row>
    <row r="176" spans="2:30" ht="15" customHeight="1" thickBot="1" x14ac:dyDescent="0.25">
      <c r="B176" s="142"/>
      <c r="C176" s="142"/>
      <c r="D176" s="142"/>
      <c r="E176" s="142"/>
      <c r="F176" s="142"/>
      <c r="U176" s="144"/>
    </row>
    <row r="177" spans="2:30" ht="15" customHeight="1" thickBot="1" x14ac:dyDescent="0.25">
      <c r="B177" s="350" t="s">
        <v>226</v>
      </c>
      <c r="C177" s="351"/>
      <c r="D177" s="351"/>
      <c r="E177" s="352"/>
      <c r="F177" s="142"/>
      <c r="U177" s="144"/>
    </row>
    <row r="178" spans="2:30" ht="15" customHeight="1" x14ac:dyDescent="0.2">
      <c r="B178" s="627">
        <v>3</v>
      </c>
      <c r="C178" s="629"/>
      <c r="D178" s="613" t="s">
        <v>249</v>
      </c>
      <c r="E178" s="615"/>
      <c r="F178" s="617" t="s">
        <v>133</v>
      </c>
      <c r="G178" s="114" t="s">
        <v>131</v>
      </c>
      <c r="H178" s="115"/>
      <c r="I178" s="115"/>
      <c r="J178" s="115"/>
      <c r="K178" s="115"/>
      <c r="L178" s="115"/>
      <c r="M178" s="115"/>
      <c r="N178" s="115"/>
      <c r="O178" s="115"/>
      <c r="P178" s="116">
        <f>SUM(K178:M178)</f>
        <v>0</v>
      </c>
      <c r="Q178" s="116">
        <f>SUM(N178:O178)</f>
        <v>0</v>
      </c>
      <c r="R178" s="117"/>
      <c r="S178" s="117"/>
      <c r="T178" s="125"/>
      <c r="U178" s="631"/>
      <c r="V178" s="633"/>
      <c r="W178" s="633"/>
      <c r="X178" s="633"/>
      <c r="Y178" s="635"/>
      <c r="Z178" s="635"/>
      <c r="AA178" s="659"/>
      <c r="AB178" s="639"/>
      <c r="AC178" s="661"/>
      <c r="AD178" s="663"/>
    </row>
    <row r="179" spans="2:30" ht="15" customHeight="1" thickBot="1" x14ac:dyDescent="0.25">
      <c r="B179" s="628"/>
      <c r="C179" s="630"/>
      <c r="D179" s="614"/>
      <c r="E179" s="616"/>
      <c r="F179" s="618"/>
      <c r="G179" s="119" t="s">
        <v>132</v>
      </c>
      <c r="H179" s="120"/>
      <c r="I179" s="121"/>
      <c r="J179" s="120"/>
      <c r="K179" s="120"/>
      <c r="L179" s="120"/>
      <c r="M179" s="121"/>
      <c r="N179" s="121"/>
      <c r="O179" s="121"/>
      <c r="P179" s="122">
        <f>SUM(K179:L179)</f>
        <v>0</v>
      </c>
      <c r="Q179" s="121"/>
      <c r="R179" s="123"/>
      <c r="S179" s="123"/>
      <c r="T179" s="126"/>
      <c r="U179" s="632"/>
      <c r="V179" s="634"/>
      <c r="W179" s="634"/>
      <c r="X179" s="634"/>
      <c r="Y179" s="636"/>
      <c r="Z179" s="636"/>
      <c r="AA179" s="660"/>
      <c r="AB179" s="640"/>
      <c r="AC179" s="662"/>
      <c r="AD179" s="664"/>
    </row>
    <row r="180" spans="2:30" ht="15" customHeight="1" thickBot="1" x14ac:dyDescent="0.25">
      <c r="B180" s="350" t="s">
        <v>227</v>
      </c>
      <c r="C180" s="351"/>
      <c r="D180" s="351"/>
      <c r="E180" s="352"/>
      <c r="F180" s="142"/>
      <c r="U180" s="144"/>
    </row>
    <row r="181" spans="2:30" ht="15" customHeight="1" x14ac:dyDescent="0.2">
      <c r="B181" s="609">
        <f>+B178</f>
        <v>3</v>
      </c>
      <c r="C181" s="611">
        <f>+C178</f>
        <v>0</v>
      </c>
      <c r="D181" s="613" t="s">
        <v>70</v>
      </c>
      <c r="E181" s="615"/>
      <c r="F181" s="617" t="s">
        <v>133</v>
      </c>
      <c r="G181" s="114" t="s">
        <v>131</v>
      </c>
      <c r="H181" s="115"/>
      <c r="I181" s="115"/>
      <c r="J181" s="115"/>
      <c r="K181" s="115"/>
      <c r="L181" s="115"/>
      <c r="M181" s="115"/>
      <c r="N181" s="115"/>
      <c r="O181" s="115"/>
      <c r="P181" s="116">
        <f>SUM(K181:M181)</f>
        <v>0</v>
      </c>
      <c r="Q181" s="116">
        <f>SUM(N181:O181)</f>
        <v>0</v>
      </c>
      <c r="R181" s="117"/>
      <c r="S181" s="117"/>
      <c r="T181" s="125"/>
      <c r="U181" s="631"/>
      <c r="V181" s="633"/>
      <c r="W181" s="633"/>
      <c r="X181" s="633"/>
      <c r="Y181" s="635"/>
      <c r="Z181" s="635"/>
      <c r="AA181" s="659"/>
      <c r="AB181" s="639"/>
      <c r="AC181" s="661"/>
      <c r="AD181" s="663"/>
    </row>
    <row r="182" spans="2:30" ht="15" customHeight="1" thickBot="1" x14ac:dyDescent="0.25">
      <c r="B182" s="610"/>
      <c r="C182" s="612"/>
      <c r="D182" s="614"/>
      <c r="E182" s="616"/>
      <c r="F182" s="618"/>
      <c r="G182" s="119" t="s">
        <v>132</v>
      </c>
      <c r="H182" s="120"/>
      <c r="I182" s="121"/>
      <c r="J182" s="120"/>
      <c r="K182" s="120"/>
      <c r="L182" s="120"/>
      <c r="M182" s="121"/>
      <c r="N182" s="121"/>
      <c r="O182" s="121"/>
      <c r="P182" s="122">
        <f>SUM(K182:L182)</f>
        <v>0</v>
      </c>
      <c r="Q182" s="121"/>
      <c r="R182" s="123"/>
      <c r="S182" s="123"/>
      <c r="T182" s="126"/>
      <c r="U182" s="632"/>
      <c r="V182" s="634"/>
      <c r="W182" s="634"/>
      <c r="X182" s="634"/>
      <c r="Y182" s="636"/>
      <c r="Z182" s="636"/>
      <c r="AA182" s="660"/>
      <c r="AB182" s="640"/>
      <c r="AC182" s="662"/>
      <c r="AD182" s="664"/>
    </row>
    <row r="183" spans="2:30" ht="15" customHeight="1" thickBot="1" x14ac:dyDescent="0.25">
      <c r="B183" s="349" t="s">
        <v>225</v>
      </c>
      <c r="C183" s="142"/>
      <c r="D183" s="142"/>
      <c r="E183" s="142"/>
      <c r="F183" s="142"/>
      <c r="U183" s="144"/>
    </row>
    <row r="184" spans="2:30" ht="15" customHeight="1" x14ac:dyDescent="0.2">
      <c r="B184" s="609">
        <f>+B178</f>
        <v>3</v>
      </c>
      <c r="C184" s="611">
        <f>+C178</f>
        <v>0</v>
      </c>
      <c r="D184" s="613" t="s">
        <v>249</v>
      </c>
      <c r="E184" s="615"/>
      <c r="F184" s="617" t="s">
        <v>133</v>
      </c>
      <c r="G184" s="114" t="s">
        <v>131</v>
      </c>
      <c r="H184" s="116">
        <f t="shared" ref="H184:O184" si="71">+H178+H181</f>
        <v>0</v>
      </c>
      <c r="I184" s="116">
        <f t="shared" si="71"/>
        <v>0</v>
      </c>
      <c r="J184" s="116">
        <f t="shared" si="71"/>
        <v>0</v>
      </c>
      <c r="K184" s="116">
        <f t="shared" si="71"/>
        <v>0</v>
      </c>
      <c r="L184" s="116">
        <f t="shared" si="71"/>
        <v>0</v>
      </c>
      <c r="M184" s="116">
        <f t="shared" si="71"/>
        <v>0</v>
      </c>
      <c r="N184" s="116">
        <f t="shared" si="71"/>
        <v>0</v>
      </c>
      <c r="O184" s="116">
        <f t="shared" si="71"/>
        <v>0</v>
      </c>
      <c r="P184" s="116">
        <f>SUM(K184:M184)</f>
        <v>0</v>
      </c>
      <c r="Q184" s="116">
        <f>SUM(N184:O184)</f>
        <v>0</v>
      </c>
      <c r="R184" s="117" t="str">
        <f>IF((H184+I184)=0,"",((H184+I184)-(P184+Q184))/(H184+I184))</f>
        <v/>
      </c>
      <c r="S184" s="117" t="str">
        <f>IF(H184+I184=0,"",(P184+Q184)/(H184+I184))</f>
        <v/>
      </c>
      <c r="T184" s="125" t="str">
        <f>IF(F184="Nije ocijenjen","",IF(F184="Ocijenjen",IF(H184+I184=0,"",IF(D184="Tužilac",IF(S184&lt;0.11,40,IF(S184&lt;0.21,30,IF(S184&lt;0.31,20,IF(S184&lt;=0.5,10,IF(S184&lt;=1,0,))))),IF(S184&lt;0.11,20,IF(S184&lt;0.21,15,IF(S184&lt;0.31,10,IF(S184&lt;=0.5,5,IF(S184&lt;=1,0,)))))))))</f>
        <v/>
      </c>
      <c r="U184" s="619" t="str">
        <f>IF(F184="Nije ocijenjen","",IF(F184="Ocijenjen",IF(H185=0,T184,IF(H184+I184=0,T185,(T184+T185)/2))))</f>
        <v/>
      </c>
      <c r="V184" s="621">
        <f>+V178+V181</f>
        <v>0</v>
      </c>
      <c r="W184" s="621">
        <f t="shared" ref="W184:X184" si="72">+W178+W181</f>
        <v>0</v>
      </c>
      <c r="X184" s="621">
        <f t="shared" si="72"/>
        <v>0</v>
      </c>
      <c r="Y184" s="635" t="str">
        <f>IF(V184+W184=0,"",(V184+W184-X184)/(V184+W184))</f>
        <v/>
      </c>
      <c r="Z184" s="635" t="str">
        <f>IF(V184+W184=0,"",(X184)/(V184+W184))</f>
        <v/>
      </c>
      <c r="AA184" s="637" t="str">
        <f>IF(F184="Nije ocijenjen","",IF(F184="Ocijenjen",IF(V184+W184=0,"",IF(D184="Tužilac",IF(Z184&lt;0.11,40,IF(Z184&lt;0.21,30,IF(Z184&lt;0.31,20,IF(Z184&lt;=0.5,10,IF(Z184&lt;=1,0,))))),IF(Z184&lt;0.11,20,IF(Z184&lt;0.21,15,IF(Z184&lt;0.31,10,IF(Z184&lt;=0.5,5,IF(Z184&lt;=1,0,)))))))))</f>
        <v/>
      </c>
      <c r="AB184" s="639" t="str">
        <f t="shared" ref="AB184" si="73">IF(F184="Nije ocijenjen","",IF(F184="Ocijenjen",IF(AA184="",U184,IF(U184="",AA184,((U184+AA184)/2)))))</f>
        <v/>
      </c>
      <c r="AC184" s="641">
        <f>+AC178+AC181</f>
        <v>0</v>
      </c>
      <c r="AD184" s="657" t="str">
        <f>IF(F184="Nije ocijenjen","",IF(F184="Ocijenjen",AB184-AC184))</f>
        <v/>
      </c>
    </row>
    <row r="185" spans="2:30" ht="15" customHeight="1" thickBot="1" x14ac:dyDescent="0.25">
      <c r="B185" s="610"/>
      <c r="C185" s="612"/>
      <c r="D185" s="614"/>
      <c r="E185" s="616"/>
      <c r="F185" s="618"/>
      <c r="G185" s="119" t="s">
        <v>132</v>
      </c>
      <c r="H185" s="122">
        <f>+H179+H182</f>
        <v>0</v>
      </c>
      <c r="I185" s="121"/>
      <c r="J185" s="122">
        <f>+J179+J182</f>
        <v>0</v>
      </c>
      <c r="K185" s="122">
        <f>+K179+K182</f>
        <v>0</v>
      </c>
      <c r="L185" s="122">
        <f>+L179+L182</f>
        <v>0</v>
      </c>
      <c r="M185" s="121"/>
      <c r="N185" s="121"/>
      <c r="O185" s="121"/>
      <c r="P185" s="122">
        <f>SUM(K185:L185)</f>
        <v>0</v>
      </c>
      <c r="Q185" s="121"/>
      <c r="R185" s="123" t="str">
        <f>IF(H185=0,"",(H185-P185/2.5)/H185)</f>
        <v/>
      </c>
      <c r="S185" s="123" t="str">
        <f>IF(H185=0,"",(P185/2.5)/H185)</f>
        <v/>
      </c>
      <c r="T185" s="126" t="str">
        <f>IF(F184="Nije ocijenjen","",IF(F184="Ocijenjen",IF(H185=0,"",IF(D184="Tužilac",IF(S185&lt;0.26,40,IF(S185&lt;0.41,30,IF(S185&lt;0.51,20,IF(S185&lt;=0.6,10,IF(S185&lt;=1,0,))))),IF(S185&lt;0.26,20,IF(S185&lt;0.41,15,IF(S185&lt;0.51,10,IF(S185&lt;=0.6,5,IF(S185&lt;=1,0,)))))))))</f>
        <v/>
      </c>
      <c r="U185" s="620" t="e">
        <f>+(U74+U75)/2</f>
        <v>#VALUE!</v>
      </c>
      <c r="V185" s="622"/>
      <c r="W185" s="622"/>
      <c r="X185" s="622"/>
      <c r="Y185" s="636"/>
      <c r="Z185" s="636"/>
      <c r="AA185" s="638"/>
      <c r="AB185" s="640"/>
      <c r="AC185" s="642"/>
      <c r="AD185" s="658"/>
    </row>
    <row r="186" spans="2:30" ht="15" customHeight="1" thickBot="1" x14ac:dyDescent="0.25">
      <c r="B186" s="142"/>
      <c r="C186" s="142"/>
      <c r="D186" s="142"/>
      <c r="E186" s="142"/>
      <c r="F186" s="142"/>
      <c r="U186" s="144"/>
    </row>
    <row r="187" spans="2:30" ht="15" customHeight="1" thickBot="1" x14ac:dyDescent="0.25">
      <c r="B187" s="350" t="s">
        <v>226</v>
      </c>
      <c r="C187" s="351"/>
      <c r="D187" s="351"/>
      <c r="E187" s="352"/>
      <c r="F187" s="142"/>
      <c r="U187" s="144"/>
    </row>
    <row r="188" spans="2:30" ht="15" customHeight="1" x14ac:dyDescent="0.2">
      <c r="B188" s="627">
        <v>4</v>
      </c>
      <c r="C188" s="629"/>
      <c r="D188" s="613" t="s">
        <v>248</v>
      </c>
      <c r="E188" s="615"/>
      <c r="F188" s="617" t="s">
        <v>133</v>
      </c>
      <c r="G188" s="114" t="s">
        <v>131</v>
      </c>
      <c r="H188" s="115"/>
      <c r="I188" s="115"/>
      <c r="J188" s="115"/>
      <c r="K188" s="115"/>
      <c r="L188" s="115"/>
      <c r="M188" s="115"/>
      <c r="N188" s="115"/>
      <c r="O188" s="115"/>
      <c r="P188" s="116">
        <f>SUM(K188:M188)</f>
        <v>0</v>
      </c>
      <c r="Q188" s="116">
        <f>SUM(N188:O188)</f>
        <v>0</v>
      </c>
      <c r="R188" s="117"/>
      <c r="S188" s="117"/>
      <c r="T188" s="125"/>
      <c r="U188" s="631"/>
      <c r="V188" s="633"/>
      <c r="W188" s="633"/>
      <c r="X188" s="633"/>
      <c r="Y188" s="635"/>
      <c r="Z188" s="635"/>
      <c r="AA188" s="659"/>
      <c r="AB188" s="639"/>
      <c r="AC188" s="661"/>
      <c r="AD188" s="663"/>
    </row>
    <row r="189" spans="2:30" ht="15" customHeight="1" thickBot="1" x14ac:dyDescent="0.25">
      <c r="B189" s="628"/>
      <c r="C189" s="630"/>
      <c r="D189" s="614"/>
      <c r="E189" s="616"/>
      <c r="F189" s="618"/>
      <c r="G189" s="119" t="s">
        <v>132</v>
      </c>
      <c r="H189" s="120"/>
      <c r="I189" s="121"/>
      <c r="J189" s="120"/>
      <c r="K189" s="120"/>
      <c r="L189" s="120"/>
      <c r="M189" s="121"/>
      <c r="N189" s="121"/>
      <c r="O189" s="121"/>
      <c r="P189" s="122">
        <f>SUM(K189:L189)</f>
        <v>0</v>
      </c>
      <c r="Q189" s="121"/>
      <c r="R189" s="123"/>
      <c r="S189" s="123"/>
      <c r="T189" s="126"/>
      <c r="U189" s="632"/>
      <c r="V189" s="634"/>
      <c r="W189" s="634"/>
      <c r="X189" s="634"/>
      <c r="Y189" s="636"/>
      <c r="Z189" s="636"/>
      <c r="AA189" s="660"/>
      <c r="AB189" s="640"/>
      <c r="AC189" s="662"/>
      <c r="AD189" s="664"/>
    </row>
    <row r="190" spans="2:30" ht="15" customHeight="1" thickBot="1" x14ac:dyDescent="0.25">
      <c r="B190" s="350" t="s">
        <v>227</v>
      </c>
      <c r="C190" s="351"/>
      <c r="D190" s="351"/>
      <c r="E190" s="352"/>
      <c r="F190" s="142"/>
      <c r="U190" s="144"/>
    </row>
    <row r="191" spans="2:30" ht="15" customHeight="1" x14ac:dyDescent="0.2">
      <c r="B191" s="609">
        <f>+B188</f>
        <v>4</v>
      </c>
      <c r="C191" s="611">
        <f>+C188</f>
        <v>0</v>
      </c>
      <c r="D191" s="613" t="s">
        <v>70</v>
      </c>
      <c r="E191" s="615"/>
      <c r="F191" s="617" t="s">
        <v>133</v>
      </c>
      <c r="G191" s="114" t="s">
        <v>131</v>
      </c>
      <c r="H191" s="115"/>
      <c r="I191" s="115"/>
      <c r="J191" s="115"/>
      <c r="K191" s="115"/>
      <c r="L191" s="115"/>
      <c r="M191" s="115"/>
      <c r="N191" s="115"/>
      <c r="O191" s="115"/>
      <c r="P191" s="116">
        <f>SUM(K191:M191)</f>
        <v>0</v>
      </c>
      <c r="Q191" s="116">
        <f>SUM(N191:O191)</f>
        <v>0</v>
      </c>
      <c r="R191" s="117"/>
      <c r="S191" s="117"/>
      <c r="T191" s="125"/>
      <c r="U191" s="631"/>
      <c r="V191" s="633"/>
      <c r="W191" s="633"/>
      <c r="X191" s="633"/>
      <c r="Y191" s="635"/>
      <c r="Z191" s="635"/>
      <c r="AA191" s="659"/>
      <c r="AB191" s="639"/>
      <c r="AC191" s="661"/>
      <c r="AD191" s="663"/>
    </row>
    <row r="192" spans="2:30" ht="15" customHeight="1" thickBot="1" x14ac:dyDescent="0.25">
      <c r="B192" s="610"/>
      <c r="C192" s="612"/>
      <c r="D192" s="614"/>
      <c r="E192" s="616"/>
      <c r="F192" s="618"/>
      <c r="G192" s="119" t="s">
        <v>132</v>
      </c>
      <c r="H192" s="120"/>
      <c r="I192" s="121"/>
      <c r="J192" s="120"/>
      <c r="K192" s="120"/>
      <c r="L192" s="120"/>
      <c r="M192" s="121"/>
      <c r="N192" s="121"/>
      <c r="O192" s="121"/>
      <c r="P192" s="122">
        <f>SUM(K192:L192)</f>
        <v>0</v>
      </c>
      <c r="Q192" s="121"/>
      <c r="R192" s="123"/>
      <c r="S192" s="123"/>
      <c r="T192" s="126"/>
      <c r="U192" s="632"/>
      <c r="V192" s="634"/>
      <c r="W192" s="634"/>
      <c r="X192" s="634"/>
      <c r="Y192" s="636"/>
      <c r="Z192" s="636"/>
      <c r="AA192" s="660"/>
      <c r="AB192" s="640"/>
      <c r="AC192" s="662"/>
      <c r="AD192" s="664"/>
    </row>
    <row r="193" spans="2:30" ht="15" customHeight="1" thickBot="1" x14ac:dyDescent="0.25">
      <c r="B193" s="349" t="s">
        <v>225</v>
      </c>
      <c r="C193" s="142"/>
      <c r="D193" s="142"/>
      <c r="E193" s="142"/>
      <c r="F193" s="142"/>
      <c r="U193" s="144"/>
    </row>
    <row r="194" spans="2:30" ht="15" customHeight="1" x14ac:dyDescent="0.2">
      <c r="B194" s="609">
        <f>+B188</f>
        <v>4</v>
      </c>
      <c r="C194" s="611">
        <f>+C188</f>
        <v>0</v>
      </c>
      <c r="D194" s="613" t="s">
        <v>248</v>
      </c>
      <c r="E194" s="615"/>
      <c r="F194" s="617" t="s">
        <v>133</v>
      </c>
      <c r="G194" s="114" t="s">
        <v>131</v>
      </c>
      <c r="H194" s="116">
        <f t="shared" ref="H194:O194" si="74">+H188+H191</f>
        <v>0</v>
      </c>
      <c r="I194" s="116">
        <f t="shared" si="74"/>
        <v>0</v>
      </c>
      <c r="J194" s="116">
        <f t="shared" si="74"/>
        <v>0</v>
      </c>
      <c r="K194" s="116">
        <f t="shared" si="74"/>
        <v>0</v>
      </c>
      <c r="L194" s="116">
        <f t="shared" si="74"/>
        <v>0</v>
      </c>
      <c r="M194" s="116">
        <f t="shared" si="74"/>
        <v>0</v>
      </c>
      <c r="N194" s="116">
        <f t="shared" si="74"/>
        <v>0</v>
      </c>
      <c r="O194" s="116">
        <f t="shared" si="74"/>
        <v>0</v>
      </c>
      <c r="P194" s="116">
        <f>SUM(K194:M194)</f>
        <v>0</v>
      </c>
      <c r="Q194" s="116">
        <f>SUM(N194:O194)</f>
        <v>0</v>
      </c>
      <c r="R194" s="117" t="str">
        <f>IF((H194+I194)=0,"",((H194+I194)-(P194+Q194))/(H194+I194))</f>
        <v/>
      </c>
      <c r="S194" s="117" t="str">
        <f>IF(H194+I194=0,"",(P194+Q194)/(H194+I194))</f>
        <v/>
      </c>
      <c r="T194" s="125" t="str">
        <f>IF(F194="Nije ocijenjen","",IF(F194="Ocijenjen",IF(H194+I194=0,"",IF(D194="Tužilac",IF(S194&lt;0.11,40,IF(S194&lt;0.21,30,IF(S194&lt;0.31,20,IF(S194&lt;=0.5,10,IF(S194&lt;=1,0,))))),IF(S194&lt;0.11,20,IF(S194&lt;0.21,15,IF(S194&lt;0.31,10,IF(S194&lt;=0.5,5,IF(S194&lt;=1,0,)))))))))</f>
        <v/>
      </c>
      <c r="U194" s="619" t="str">
        <f>IF(F194="Nije ocijenjen","",IF(F194="Ocijenjen",IF(H195=0,T194,IF(H194+I194=0,T195,(T194+T195)/2))))</f>
        <v/>
      </c>
      <c r="V194" s="621">
        <f>+V188+V191</f>
        <v>0</v>
      </c>
      <c r="W194" s="621">
        <f t="shared" ref="W194:X194" si="75">+W188+W191</f>
        <v>0</v>
      </c>
      <c r="X194" s="621">
        <f t="shared" si="75"/>
        <v>0</v>
      </c>
      <c r="Y194" s="635" t="str">
        <f>IF(V194+W194=0,"",(V194+W194-X194)/(V194+W194))</f>
        <v/>
      </c>
      <c r="Z194" s="635" t="str">
        <f>IF(V194+W194=0,"",(X194)/(V194+W194))</f>
        <v/>
      </c>
      <c r="AA194" s="637" t="str">
        <f>IF(F194="Nije ocijenjen","",IF(F194="Ocijenjen",IF(V194+W194=0,"",IF(D194="Tužilac",IF(Z194&lt;0.11,40,IF(Z194&lt;0.21,30,IF(Z194&lt;0.31,20,IF(Z194&lt;=0.5,10,IF(Z194&lt;=1,0,))))),IF(Z194&lt;0.11,20,IF(Z194&lt;0.21,15,IF(Z194&lt;0.31,10,IF(Z194&lt;=0.5,5,IF(Z194&lt;=1,0,)))))))))</f>
        <v/>
      </c>
      <c r="AB194" s="639" t="str">
        <f t="shared" ref="AB194" si="76">IF(F194="Nije ocijenjen","",IF(F194="Ocijenjen",IF(AA194="",U194,IF(U194="",AA194,((U194+AA194)/2)))))</f>
        <v/>
      </c>
      <c r="AC194" s="641">
        <f>+AC188+AC191</f>
        <v>0</v>
      </c>
      <c r="AD194" s="657" t="str">
        <f>IF(F194="Nije ocijenjen","",IF(F194="Ocijenjen",AB194-AC194))</f>
        <v/>
      </c>
    </row>
    <row r="195" spans="2:30" ht="15" customHeight="1" thickBot="1" x14ac:dyDescent="0.25">
      <c r="B195" s="610"/>
      <c r="C195" s="612"/>
      <c r="D195" s="614"/>
      <c r="E195" s="616"/>
      <c r="F195" s="618"/>
      <c r="G195" s="119" t="s">
        <v>132</v>
      </c>
      <c r="H195" s="122">
        <f>+H189+H192</f>
        <v>0</v>
      </c>
      <c r="I195" s="121"/>
      <c r="J195" s="122">
        <f>+J189+J192</f>
        <v>0</v>
      </c>
      <c r="K195" s="122">
        <f>+K189+K192</f>
        <v>0</v>
      </c>
      <c r="L195" s="122">
        <f>+L189+L192</f>
        <v>0</v>
      </c>
      <c r="M195" s="121"/>
      <c r="N195" s="121"/>
      <c r="O195" s="121"/>
      <c r="P195" s="122">
        <f>SUM(K195:L195)</f>
        <v>0</v>
      </c>
      <c r="Q195" s="121"/>
      <c r="R195" s="123" t="str">
        <f>IF(H195=0,"",(H195-P195/2.5)/H195)</f>
        <v/>
      </c>
      <c r="S195" s="123" t="str">
        <f>IF(H195=0,"",(P195/2.5)/H195)</f>
        <v/>
      </c>
      <c r="T195" s="126" t="str">
        <f>IF(F194="Nije ocijenjen","",IF(F194="Ocijenjen",IF(H195=0,"",IF(D194="Tužilac",IF(S195&lt;0.26,40,IF(S195&lt;0.41,30,IF(S195&lt;0.51,20,IF(S195&lt;=0.6,10,IF(S195&lt;=1,0,))))),IF(S195&lt;0.26,20,IF(S195&lt;0.41,15,IF(S195&lt;0.51,10,IF(S195&lt;=0.6,5,IF(S195&lt;=1,0,)))))))))</f>
        <v/>
      </c>
      <c r="U195" s="620" t="e">
        <f>+(U84+U85)/2</f>
        <v>#REF!</v>
      </c>
      <c r="V195" s="622"/>
      <c r="W195" s="622"/>
      <c r="X195" s="622"/>
      <c r="Y195" s="636"/>
      <c r="Z195" s="636"/>
      <c r="AA195" s="638"/>
      <c r="AB195" s="640"/>
      <c r="AC195" s="642"/>
      <c r="AD195" s="658"/>
    </row>
    <row r="196" spans="2:30" ht="15" customHeight="1" thickBot="1" x14ac:dyDescent="0.25"/>
    <row r="197" spans="2:30" ht="15" customHeight="1" thickBot="1" x14ac:dyDescent="0.25">
      <c r="B197" s="350" t="s">
        <v>226</v>
      </c>
      <c r="C197" s="351"/>
      <c r="D197" s="351"/>
      <c r="E197" s="352"/>
      <c r="F197" s="142"/>
      <c r="U197" s="144"/>
    </row>
    <row r="198" spans="2:30" ht="15" customHeight="1" x14ac:dyDescent="0.2">
      <c r="B198" s="627">
        <v>5</v>
      </c>
      <c r="C198" s="629"/>
      <c r="D198" s="613" t="s">
        <v>70</v>
      </c>
      <c r="E198" s="615"/>
      <c r="F198" s="617" t="s">
        <v>133</v>
      </c>
      <c r="G198" s="114" t="s">
        <v>131</v>
      </c>
      <c r="H198" s="115"/>
      <c r="I198" s="115"/>
      <c r="J198" s="115"/>
      <c r="K198" s="115"/>
      <c r="L198" s="115"/>
      <c r="M198" s="115"/>
      <c r="N198" s="115"/>
      <c r="O198" s="115"/>
      <c r="P198" s="116">
        <f>SUM(K198:M198)</f>
        <v>0</v>
      </c>
      <c r="Q198" s="116">
        <f>SUM(N198:O198)</f>
        <v>0</v>
      </c>
      <c r="R198" s="117"/>
      <c r="S198" s="117"/>
      <c r="T198" s="125"/>
      <c r="U198" s="631"/>
      <c r="V198" s="633"/>
      <c r="W198" s="633"/>
      <c r="X198" s="633"/>
      <c r="Y198" s="635"/>
      <c r="Z198" s="635"/>
      <c r="AA198" s="659"/>
      <c r="AB198" s="639"/>
      <c r="AC198" s="661"/>
      <c r="AD198" s="663"/>
    </row>
    <row r="199" spans="2:30" ht="15" customHeight="1" thickBot="1" x14ac:dyDescent="0.25">
      <c r="B199" s="628"/>
      <c r="C199" s="630"/>
      <c r="D199" s="614"/>
      <c r="E199" s="616"/>
      <c r="F199" s="618"/>
      <c r="G199" s="119" t="s">
        <v>132</v>
      </c>
      <c r="H199" s="120"/>
      <c r="I199" s="121"/>
      <c r="J199" s="120"/>
      <c r="K199" s="120"/>
      <c r="L199" s="120"/>
      <c r="M199" s="121"/>
      <c r="N199" s="121"/>
      <c r="O199" s="121"/>
      <c r="P199" s="122">
        <f>SUM(K199:L199)</f>
        <v>0</v>
      </c>
      <c r="Q199" s="121"/>
      <c r="R199" s="123"/>
      <c r="S199" s="123"/>
      <c r="T199" s="126"/>
      <c r="U199" s="632"/>
      <c r="V199" s="634"/>
      <c r="W199" s="634"/>
      <c r="X199" s="634"/>
      <c r="Y199" s="636"/>
      <c r="Z199" s="636"/>
      <c r="AA199" s="660"/>
      <c r="AB199" s="640"/>
      <c r="AC199" s="662"/>
      <c r="AD199" s="664"/>
    </row>
    <row r="200" spans="2:30" ht="15" customHeight="1" thickBot="1" x14ac:dyDescent="0.25">
      <c r="B200" s="350" t="s">
        <v>227</v>
      </c>
      <c r="C200" s="351"/>
      <c r="D200" s="351"/>
      <c r="E200" s="352"/>
      <c r="F200" s="142"/>
      <c r="U200" s="144"/>
    </row>
    <row r="201" spans="2:30" ht="15" customHeight="1" x14ac:dyDescent="0.2">
      <c r="B201" s="609">
        <f>+B198</f>
        <v>5</v>
      </c>
      <c r="C201" s="611">
        <f>+C198</f>
        <v>0</v>
      </c>
      <c r="D201" s="613" t="s">
        <v>70</v>
      </c>
      <c r="E201" s="615"/>
      <c r="F201" s="617" t="s">
        <v>133</v>
      </c>
      <c r="G201" s="114" t="s">
        <v>131</v>
      </c>
      <c r="H201" s="115"/>
      <c r="I201" s="115"/>
      <c r="J201" s="115"/>
      <c r="K201" s="115"/>
      <c r="L201" s="115"/>
      <c r="M201" s="115"/>
      <c r="N201" s="115"/>
      <c r="O201" s="115"/>
      <c r="P201" s="116">
        <f>SUM(K201:M201)</f>
        <v>0</v>
      </c>
      <c r="Q201" s="116">
        <f>SUM(N201:O201)</f>
        <v>0</v>
      </c>
      <c r="R201" s="117"/>
      <c r="S201" s="117"/>
      <c r="T201" s="125"/>
      <c r="U201" s="631"/>
      <c r="V201" s="633"/>
      <c r="W201" s="633"/>
      <c r="X201" s="633"/>
      <c r="Y201" s="635"/>
      <c r="Z201" s="635"/>
      <c r="AA201" s="659"/>
      <c r="AB201" s="639"/>
      <c r="AC201" s="661"/>
      <c r="AD201" s="663"/>
    </row>
    <row r="202" spans="2:30" ht="15" customHeight="1" thickBot="1" x14ac:dyDescent="0.25">
      <c r="B202" s="610"/>
      <c r="C202" s="612"/>
      <c r="D202" s="614"/>
      <c r="E202" s="616"/>
      <c r="F202" s="618"/>
      <c r="G202" s="119" t="s">
        <v>132</v>
      </c>
      <c r="H202" s="120"/>
      <c r="I202" s="121"/>
      <c r="J202" s="120"/>
      <c r="K202" s="120"/>
      <c r="L202" s="120"/>
      <c r="M202" s="121"/>
      <c r="N202" s="121"/>
      <c r="O202" s="121"/>
      <c r="P202" s="122">
        <f>SUM(K202:L202)</f>
        <v>0</v>
      </c>
      <c r="Q202" s="121"/>
      <c r="R202" s="123"/>
      <c r="S202" s="123"/>
      <c r="T202" s="126"/>
      <c r="U202" s="632"/>
      <c r="V202" s="634"/>
      <c r="W202" s="634"/>
      <c r="X202" s="634"/>
      <c r="Y202" s="636"/>
      <c r="Z202" s="636"/>
      <c r="AA202" s="660"/>
      <c r="AB202" s="640"/>
      <c r="AC202" s="662"/>
      <c r="AD202" s="664"/>
    </row>
    <row r="203" spans="2:30" ht="15" customHeight="1" thickBot="1" x14ac:dyDescent="0.25">
      <c r="B203" s="349" t="s">
        <v>225</v>
      </c>
      <c r="C203" s="142"/>
      <c r="D203" s="142"/>
      <c r="E203" s="142"/>
      <c r="F203" s="142"/>
      <c r="U203" s="144"/>
    </row>
    <row r="204" spans="2:30" ht="15" customHeight="1" x14ac:dyDescent="0.2">
      <c r="B204" s="609">
        <f>+B198</f>
        <v>5</v>
      </c>
      <c r="C204" s="611">
        <f>+C198</f>
        <v>0</v>
      </c>
      <c r="D204" s="613" t="s">
        <v>70</v>
      </c>
      <c r="E204" s="615"/>
      <c r="F204" s="617" t="s">
        <v>133</v>
      </c>
      <c r="G204" s="114" t="s">
        <v>131</v>
      </c>
      <c r="H204" s="116">
        <f t="shared" ref="H204:O204" si="77">+H198+H201</f>
        <v>0</v>
      </c>
      <c r="I204" s="116">
        <f t="shared" si="77"/>
        <v>0</v>
      </c>
      <c r="J204" s="116">
        <f t="shared" si="77"/>
        <v>0</v>
      </c>
      <c r="K204" s="116">
        <f t="shared" si="77"/>
        <v>0</v>
      </c>
      <c r="L204" s="116">
        <f t="shared" si="77"/>
        <v>0</v>
      </c>
      <c r="M204" s="116">
        <f t="shared" si="77"/>
        <v>0</v>
      </c>
      <c r="N204" s="116">
        <f t="shared" si="77"/>
        <v>0</v>
      </c>
      <c r="O204" s="116">
        <f t="shared" si="77"/>
        <v>0</v>
      </c>
      <c r="P204" s="116">
        <f>SUM(K204:M204)</f>
        <v>0</v>
      </c>
      <c r="Q204" s="116">
        <f>SUM(N204:O204)</f>
        <v>0</v>
      </c>
      <c r="R204" s="117" t="str">
        <f>IF((H204+I204)=0,"",((H204+I204)-(P204+Q204))/(H204+I204))</f>
        <v/>
      </c>
      <c r="S204" s="117" t="str">
        <f>IF(H204+I204=0,"",(P204+Q204)/(H204+I204))</f>
        <v/>
      </c>
      <c r="T204" s="125" t="str">
        <f>IF(F204="Nije ocijenjen","",IF(F204="Ocijenjen",IF(H204+I204=0,"",IF(D204="Tužilac",IF(S204&lt;0.11,40,IF(S204&lt;0.21,30,IF(S204&lt;0.31,20,IF(S204&lt;=0.5,10,IF(S204&lt;=1,0,))))),IF(S204&lt;0.11,20,IF(S204&lt;0.21,15,IF(S204&lt;0.31,10,IF(S204&lt;=0.5,5,IF(S204&lt;=1,0,)))))))))</f>
        <v/>
      </c>
      <c r="U204" s="619" t="str">
        <f>IF(F204="Nije ocijenjen","",IF(F204="Ocijenjen",IF(H205=0,T204,IF(H204+I204=0,T205,(T204+T205)/2))))</f>
        <v/>
      </c>
      <c r="V204" s="621">
        <f>+V198+V201</f>
        <v>0</v>
      </c>
      <c r="W204" s="621">
        <f t="shared" ref="W204:X204" si="78">+W198+W201</f>
        <v>0</v>
      </c>
      <c r="X204" s="621">
        <f t="shared" si="78"/>
        <v>0</v>
      </c>
      <c r="Y204" s="635" t="str">
        <f>IF(V204+W204=0,"",(V204+W204-X204)/(V204+W204))</f>
        <v/>
      </c>
      <c r="Z204" s="635" t="str">
        <f>IF(V204+W204=0,"",(X204)/(V204+W204))</f>
        <v/>
      </c>
      <c r="AA204" s="637" t="str">
        <f>IF(F204="Nije ocijenjen","",IF(F204="Ocijenjen",IF(V204+W204=0,"",IF(D204="Tužilac",IF(Z204&lt;0.11,40,IF(Z204&lt;0.21,30,IF(Z204&lt;0.31,20,IF(Z204&lt;=0.5,10,IF(Z204&lt;=1,0,))))),IF(Z204&lt;0.11,20,IF(Z204&lt;0.21,15,IF(Z204&lt;0.31,10,IF(Z204&lt;=0.5,5,IF(Z204&lt;=1,0,)))))))))</f>
        <v/>
      </c>
      <c r="AB204" s="639" t="str">
        <f t="shared" ref="AB204" si="79">IF(F204="Nije ocijenjen","",IF(F204="Ocijenjen",IF(AA204="",U204,IF(U204="",AA204,((U204+AA204)/2)))))</f>
        <v/>
      </c>
      <c r="AC204" s="641">
        <f>+AC198+AC201</f>
        <v>0</v>
      </c>
      <c r="AD204" s="657" t="str">
        <f>IF(F204="Nije ocijenjen","",IF(F204="Ocijenjen",AB204-AC204))</f>
        <v/>
      </c>
    </row>
    <row r="205" spans="2:30" ht="15" customHeight="1" thickBot="1" x14ac:dyDescent="0.25">
      <c r="B205" s="610"/>
      <c r="C205" s="612"/>
      <c r="D205" s="614"/>
      <c r="E205" s="616"/>
      <c r="F205" s="618"/>
      <c r="G205" s="119" t="s">
        <v>132</v>
      </c>
      <c r="H205" s="122">
        <f>+H199+H202</f>
        <v>0</v>
      </c>
      <c r="I205" s="121"/>
      <c r="J205" s="122">
        <f>+J199+J202</f>
        <v>0</v>
      </c>
      <c r="K205" s="122">
        <f>+K199+K202</f>
        <v>0</v>
      </c>
      <c r="L205" s="122">
        <f>+L199+L202</f>
        <v>0</v>
      </c>
      <c r="M205" s="121"/>
      <c r="N205" s="121"/>
      <c r="O205" s="121"/>
      <c r="P205" s="122">
        <f>SUM(K205:L205)</f>
        <v>0</v>
      </c>
      <c r="Q205" s="121"/>
      <c r="R205" s="123" t="str">
        <f>IF(H205=0,"",(H205-P205/2.5)/H205)</f>
        <v/>
      </c>
      <c r="S205" s="123" t="str">
        <f>IF(H205=0,"",(P205/2.5)/H205)</f>
        <v/>
      </c>
      <c r="T205" s="126" t="str">
        <f>IF(F204="Nije ocijenjen","",IF(F204="Ocijenjen",IF(H205=0,"",IF(D204="Tužilac",IF(S205&lt;0.26,40,IF(S205&lt;0.41,30,IF(S205&lt;0.51,20,IF(S205&lt;=0.6,10,IF(S205&lt;=1,0,))))),IF(S205&lt;0.26,20,IF(S205&lt;0.41,15,IF(S205&lt;0.51,10,IF(S205&lt;=0.6,5,IF(S205&lt;=1,0,)))))))))</f>
        <v/>
      </c>
      <c r="U205" s="620" t="e">
        <f>+(U94+U95)/2</f>
        <v>#REF!</v>
      </c>
      <c r="V205" s="622"/>
      <c r="W205" s="622"/>
      <c r="X205" s="622"/>
      <c r="Y205" s="636"/>
      <c r="Z205" s="636"/>
      <c r="AA205" s="638"/>
      <c r="AB205" s="640"/>
      <c r="AC205" s="642"/>
      <c r="AD205" s="658"/>
    </row>
    <row r="206" spans="2:30" ht="15" customHeight="1" thickBot="1" x14ac:dyDescent="0.25"/>
    <row r="207" spans="2:30" ht="15" customHeight="1" thickBot="1" x14ac:dyDescent="0.25">
      <c r="B207" s="350" t="s">
        <v>226</v>
      </c>
      <c r="C207" s="351"/>
      <c r="D207" s="351"/>
      <c r="E207" s="352"/>
      <c r="F207" s="142"/>
      <c r="U207" s="144"/>
    </row>
    <row r="208" spans="2:30" ht="15" customHeight="1" x14ac:dyDescent="0.2">
      <c r="B208" s="627">
        <v>6</v>
      </c>
      <c r="C208" s="629"/>
      <c r="D208" s="613" t="s">
        <v>70</v>
      </c>
      <c r="E208" s="615"/>
      <c r="F208" s="617" t="s">
        <v>133</v>
      </c>
      <c r="G208" s="114" t="s">
        <v>131</v>
      </c>
      <c r="H208" s="115"/>
      <c r="I208" s="115"/>
      <c r="J208" s="115"/>
      <c r="K208" s="115"/>
      <c r="L208" s="115"/>
      <c r="M208" s="115"/>
      <c r="N208" s="115"/>
      <c r="O208" s="115"/>
      <c r="P208" s="116">
        <f>SUM(K208:M208)</f>
        <v>0</v>
      </c>
      <c r="Q208" s="116">
        <f>SUM(N208:O208)</f>
        <v>0</v>
      </c>
      <c r="R208" s="117"/>
      <c r="S208" s="117"/>
      <c r="T208" s="353"/>
      <c r="U208" s="631"/>
      <c r="V208" s="633"/>
      <c r="W208" s="633"/>
      <c r="X208" s="633"/>
      <c r="Y208" s="635"/>
      <c r="Z208" s="635"/>
      <c r="AA208" s="659"/>
      <c r="AB208" s="639"/>
      <c r="AC208" s="661"/>
      <c r="AD208" s="663"/>
    </row>
    <row r="209" spans="2:30" ht="15" customHeight="1" thickBot="1" x14ac:dyDescent="0.25">
      <c r="B209" s="628"/>
      <c r="C209" s="630"/>
      <c r="D209" s="614"/>
      <c r="E209" s="616"/>
      <c r="F209" s="618"/>
      <c r="G209" s="119" t="s">
        <v>132</v>
      </c>
      <c r="H209" s="120"/>
      <c r="I209" s="121"/>
      <c r="J209" s="120"/>
      <c r="K209" s="120"/>
      <c r="L209" s="120"/>
      <c r="M209" s="121"/>
      <c r="N209" s="121"/>
      <c r="O209" s="121"/>
      <c r="P209" s="122">
        <f>SUM(K209:L209)</f>
        <v>0</v>
      </c>
      <c r="Q209" s="121"/>
      <c r="R209" s="123"/>
      <c r="S209" s="123"/>
      <c r="T209" s="126"/>
      <c r="U209" s="632"/>
      <c r="V209" s="634"/>
      <c r="W209" s="634"/>
      <c r="X209" s="634"/>
      <c r="Y209" s="636"/>
      <c r="Z209" s="636"/>
      <c r="AA209" s="660"/>
      <c r="AB209" s="640"/>
      <c r="AC209" s="662"/>
      <c r="AD209" s="664"/>
    </row>
    <row r="210" spans="2:30" ht="15" customHeight="1" thickBot="1" x14ac:dyDescent="0.25">
      <c r="B210" s="350" t="s">
        <v>227</v>
      </c>
      <c r="C210" s="351"/>
      <c r="D210" s="351"/>
      <c r="E210" s="352"/>
      <c r="F210" s="142"/>
      <c r="U210" s="144"/>
    </row>
    <row r="211" spans="2:30" ht="15" customHeight="1" x14ac:dyDescent="0.2">
      <c r="B211" s="609">
        <f>+B208</f>
        <v>6</v>
      </c>
      <c r="C211" s="611">
        <f>+C208</f>
        <v>0</v>
      </c>
      <c r="D211" s="613" t="s">
        <v>70</v>
      </c>
      <c r="E211" s="615"/>
      <c r="F211" s="617" t="s">
        <v>133</v>
      </c>
      <c r="G211" s="114" t="s">
        <v>131</v>
      </c>
      <c r="H211" s="115"/>
      <c r="I211" s="115"/>
      <c r="J211" s="115"/>
      <c r="K211" s="115"/>
      <c r="L211" s="115"/>
      <c r="M211" s="115"/>
      <c r="N211" s="115"/>
      <c r="O211" s="115"/>
      <c r="P211" s="116">
        <f>SUM(K211:M211)</f>
        <v>0</v>
      </c>
      <c r="Q211" s="116">
        <f>SUM(N211:O211)</f>
        <v>0</v>
      </c>
      <c r="R211" s="117"/>
      <c r="S211" s="117"/>
      <c r="T211" s="353"/>
      <c r="U211" s="631"/>
      <c r="V211" s="633"/>
      <c r="W211" s="633"/>
      <c r="X211" s="633"/>
      <c r="Y211" s="635"/>
      <c r="Z211" s="635"/>
      <c r="AA211" s="659"/>
      <c r="AB211" s="639"/>
      <c r="AC211" s="661"/>
      <c r="AD211" s="663"/>
    </row>
    <row r="212" spans="2:30" ht="15" customHeight="1" thickBot="1" x14ac:dyDescent="0.25">
      <c r="B212" s="610"/>
      <c r="C212" s="612"/>
      <c r="D212" s="614"/>
      <c r="E212" s="616"/>
      <c r="F212" s="618"/>
      <c r="G212" s="119" t="s">
        <v>132</v>
      </c>
      <c r="H212" s="120"/>
      <c r="I212" s="121"/>
      <c r="J212" s="120"/>
      <c r="K212" s="120"/>
      <c r="L212" s="120"/>
      <c r="M212" s="121"/>
      <c r="N212" s="121"/>
      <c r="O212" s="121"/>
      <c r="P212" s="122">
        <f>SUM(K212:L212)</f>
        <v>0</v>
      </c>
      <c r="Q212" s="121"/>
      <c r="R212" s="123"/>
      <c r="S212" s="123"/>
      <c r="T212" s="126"/>
      <c r="U212" s="632"/>
      <c r="V212" s="634"/>
      <c r="W212" s="634"/>
      <c r="X212" s="634"/>
      <c r="Y212" s="636"/>
      <c r="Z212" s="636"/>
      <c r="AA212" s="660"/>
      <c r="AB212" s="640"/>
      <c r="AC212" s="662"/>
      <c r="AD212" s="664"/>
    </row>
    <row r="213" spans="2:30" ht="15" customHeight="1" thickBot="1" x14ac:dyDescent="0.25">
      <c r="B213" s="349" t="s">
        <v>225</v>
      </c>
      <c r="C213" s="142"/>
      <c r="D213" s="142"/>
      <c r="E213" s="142"/>
      <c r="F213" s="142"/>
      <c r="U213" s="144"/>
    </row>
    <row r="214" spans="2:30" ht="15" customHeight="1" x14ac:dyDescent="0.2">
      <c r="B214" s="609">
        <f>+B208</f>
        <v>6</v>
      </c>
      <c r="C214" s="611">
        <f>+C208</f>
        <v>0</v>
      </c>
      <c r="D214" s="613" t="s">
        <v>70</v>
      </c>
      <c r="E214" s="615"/>
      <c r="F214" s="617" t="s">
        <v>133</v>
      </c>
      <c r="G214" s="114" t="s">
        <v>131</v>
      </c>
      <c r="H214" s="116">
        <f t="shared" ref="H214:O214" si="80">+H208+H211</f>
        <v>0</v>
      </c>
      <c r="I214" s="116">
        <f t="shared" si="80"/>
        <v>0</v>
      </c>
      <c r="J214" s="116">
        <f t="shared" si="80"/>
        <v>0</v>
      </c>
      <c r="K214" s="116">
        <f t="shared" si="80"/>
        <v>0</v>
      </c>
      <c r="L214" s="116">
        <f t="shared" si="80"/>
        <v>0</v>
      </c>
      <c r="M214" s="116">
        <f t="shared" si="80"/>
        <v>0</v>
      </c>
      <c r="N214" s="116">
        <f t="shared" si="80"/>
        <v>0</v>
      </c>
      <c r="O214" s="116">
        <f t="shared" si="80"/>
        <v>0</v>
      </c>
      <c r="P214" s="116">
        <f>SUM(K214:M214)</f>
        <v>0</v>
      </c>
      <c r="Q214" s="116">
        <f>SUM(N214:O214)</f>
        <v>0</v>
      </c>
      <c r="R214" s="117" t="str">
        <f>IF((H214+I214)=0,"",((H214+I214)-(P214+Q214))/(H214+I214))</f>
        <v/>
      </c>
      <c r="S214" s="117" t="str">
        <f>IF(H214+I214=0,"",(P214+Q214)/(H214+I214))</f>
        <v/>
      </c>
      <c r="T214" s="353" t="str">
        <f>IF(F214="Nije ocijenjen","",IF(F214="Ocijenjen",IF(H214+I214=0,"",IF(D214="Tužilac",IF(S214&lt;0.11,40,IF(S214&lt;0.21,30,IF(S214&lt;0.31,20,IF(S214&lt;=0.5,10,IF(S214&lt;=1,0,))))),IF(S214&lt;0.11,20,IF(S214&lt;0.21,15,IF(S214&lt;0.31,10,IF(S214&lt;=0.5,5,IF(S214&lt;=1,0,)))))))))</f>
        <v/>
      </c>
      <c r="U214" s="619" t="str">
        <f>IF(F214="Nije ocijenjen","",IF(F214="Ocijenjen",IF(H215=0,T214,IF(H214+I214=0,T215,(T214+T215)/2))))</f>
        <v/>
      </c>
      <c r="V214" s="621">
        <f>+V208+V211</f>
        <v>0</v>
      </c>
      <c r="W214" s="621">
        <f t="shared" ref="W214:X214" si="81">+W208+W211</f>
        <v>0</v>
      </c>
      <c r="X214" s="621">
        <f t="shared" si="81"/>
        <v>0</v>
      </c>
      <c r="Y214" s="635" t="str">
        <f>IF(V214+W214=0,"",(V214+W214-X214)/(V214+W214))</f>
        <v/>
      </c>
      <c r="Z214" s="635" t="str">
        <f>IF(V214+W214=0,"",(X214)/(V214+W214))</f>
        <v/>
      </c>
      <c r="AA214" s="637" t="str">
        <f>IF(F214="Nije ocijenjen","",IF(F214="Ocijenjen",IF(V214+W214=0,"",IF(D214="Tužilac",IF(Z214&lt;0.11,40,IF(Z214&lt;0.21,30,IF(Z214&lt;0.31,20,IF(Z214&lt;=0.5,10,IF(Z214&lt;=1,0,))))),IF(Z214&lt;0.11,20,IF(Z214&lt;0.21,15,IF(Z214&lt;0.31,10,IF(Z214&lt;=0.5,5,IF(Z214&lt;=1,0,)))))))))</f>
        <v/>
      </c>
      <c r="AB214" s="639" t="str">
        <f t="shared" ref="AB214" si="82">IF(F214="Nije ocijenjen","",IF(F214="Ocijenjen",IF(AA214="",U214,IF(U214="",AA214,((U214+AA214)/2)))))</f>
        <v/>
      </c>
      <c r="AC214" s="641">
        <f>+AC208+AC211</f>
        <v>0</v>
      </c>
      <c r="AD214" s="657" t="str">
        <f>IF(F214="Nije ocijenjen","",IF(F214="Ocijenjen",AB214-AC214))</f>
        <v/>
      </c>
    </row>
    <row r="215" spans="2:30" ht="15" customHeight="1" thickBot="1" x14ac:dyDescent="0.25">
      <c r="B215" s="610"/>
      <c r="C215" s="612"/>
      <c r="D215" s="614"/>
      <c r="E215" s="616"/>
      <c r="F215" s="618"/>
      <c r="G215" s="119" t="s">
        <v>132</v>
      </c>
      <c r="H215" s="122">
        <f>+H209+H212</f>
        <v>0</v>
      </c>
      <c r="I215" s="121"/>
      <c r="J215" s="122">
        <f>+J209+J212</f>
        <v>0</v>
      </c>
      <c r="K215" s="122">
        <f>+K209+K212</f>
        <v>0</v>
      </c>
      <c r="L215" s="122">
        <f>+L209+L212</f>
        <v>0</v>
      </c>
      <c r="M215" s="121"/>
      <c r="N215" s="121"/>
      <c r="O215" s="121"/>
      <c r="P215" s="122">
        <f>SUM(K215:L215)</f>
        <v>0</v>
      </c>
      <c r="Q215" s="121"/>
      <c r="R215" s="123" t="str">
        <f>IF(H215=0,"",(H215-P215/2.5)/H215)</f>
        <v/>
      </c>
      <c r="S215" s="123" t="str">
        <f>IF(H215=0,"",(P215/2.5)/H215)</f>
        <v/>
      </c>
      <c r="T215" s="126" t="str">
        <f>IF(F214="Nije ocijenjen","",IF(F214="Ocijenjen",IF(H215=0,"",IF(D214="Tužilac",IF(S215&lt;0.26,40,IF(S215&lt;0.41,30,IF(S215&lt;0.51,20,IF(S215&lt;=0.6,10,IF(S215&lt;=1,0,))))),IF(S215&lt;0.26,20,IF(S215&lt;0.41,15,IF(S215&lt;0.51,10,IF(S215&lt;=0.6,5,IF(S215&lt;=1,0,)))))))))</f>
        <v/>
      </c>
      <c r="U215" s="620" t="e">
        <f>+(U104+U105)/2</f>
        <v>#VALUE!</v>
      </c>
      <c r="V215" s="622"/>
      <c r="W215" s="622"/>
      <c r="X215" s="622"/>
      <c r="Y215" s="636"/>
      <c r="Z215" s="636"/>
      <c r="AA215" s="638"/>
      <c r="AB215" s="640"/>
      <c r="AC215" s="642"/>
      <c r="AD215" s="658"/>
    </row>
    <row r="216" spans="2:30" ht="15" customHeight="1" thickBot="1" x14ac:dyDescent="0.25"/>
    <row r="217" spans="2:30" ht="15" customHeight="1" thickBot="1" x14ac:dyDescent="0.25">
      <c r="B217" s="350" t="s">
        <v>226</v>
      </c>
      <c r="C217" s="351"/>
      <c r="D217" s="351"/>
      <c r="E217" s="352"/>
      <c r="F217" s="142"/>
      <c r="U217" s="144"/>
    </row>
    <row r="218" spans="2:30" ht="15" customHeight="1" x14ac:dyDescent="0.2">
      <c r="B218" s="627">
        <v>7</v>
      </c>
      <c r="C218" s="629"/>
      <c r="D218" s="613" t="s">
        <v>70</v>
      </c>
      <c r="E218" s="615"/>
      <c r="F218" s="617" t="s">
        <v>133</v>
      </c>
      <c r="G218" s="114" t="s">
        <v>131</v>
      </c>
      <c r="H218" s="115"/>
      <c r="I218" s="115"/>
      <c r="J218" s="115"/>
      <c r="K218" s="115"/>
      <c r="L218" s="115"/>
      <c r="M218" s="115"/>
      <c r="N218" s="115"/>
      <c r="O218" s="115"/>
      <c r="P218" s="116">
        <f>SUM(K218:M218)</f>
        <v>0</v>
      </c>
      <c r="Q218" s="116">
        <f>SUM(N218:O218)</f>
        <v>0</v>
      </c>
      <c r="R218" s="117"/>
      <c r="S218" s="117"/>
      <c r="T218" s="353"/>
      <c r="U218" s="631"/>
      <c r="V218" s="633"/>
      <c r="W218" s="633"/>
      <c r="X218" s="633"/>
      <c r="Y218" s="635"/>
      <c r="Z218" s="635"/>
      <c r="AA218" s="659"/>
      <c r="AB218" s="639"/>
      <c r="AC218" s="661"/>
      <c r="AD218" s="663"/>
    </row>
    <row r="219" spans="2:30" ht="15" customHeight="1" thickBot="1" x14ac:dyDescent="0.25">
      <c r="B219" s="628"/>
      <c r="C219" s="630"/>
      <c r="D219" s="614"/>
      <c r="E219" s="616"/>
      <c r="F219" s="618"/>
      <c r="G219" s="119" t="s">
        <v>132</v>
      </c>
      <c r="H219" s="120"/>
      <c r="I219" s="121"/>
      <c r="J219" s="120"/>
      <c r="K219" s="120"/>
      <c r="L219" s="120"/>
      <c r="M219" s="121"/>
      <c r="N219" s="121"/>
      <c r="O219" s="121"/>
      <c r="P219" s="122">
        <f>SUM(K219:L219)</f>
        <v>0</v>
      </c>
      <c r="Q219" s="121"/>
      <c r="R219" s="123"/>
      <c r="S219" s="123"/>
      <c r="T219" s="126"/>
      <c r="U219" s="632"/>
      <c r="V219" s="634"/>
      <c r="W219" s="634"/>
      <c r="X219" s="634"/>
      <c r="Y219" s="636"/>
      <c r="Z219" s="636"/>
      <c r="AA219" s="660"/>
      <c r="AB219" s="640"/>
      <c r="AC219" s="662"/>
      <c r="AD219" s="664"/>
    </row>
    <row r="220" spans="2:30" ht="15" customHeight="1" thickBot="1" x14ac:dyDescent="0.25">
      <c r="B220" s="350" t="s">
        <v>227</v>
      </c>
      <c r="C220" s="351"/>
      <c r="D220" s="351"/>
      <c r="E220" s="352"/>
      <c r="F220" s="142"/>
      <c r="U220" s="144"/>
    </row>
    <row r="221" spans="2:30" ht="15" customHeight="1" x14ac:dyDescent="0.2">
      <c r="B221" s="609">
        <f>+B218</f>
        <v>7</v>
      </c>
      <c r="C221" s="611">
        <f>+C218</f>
        <v>0</v>
      </c>
      <c r="D221" s="613" t="s">
        <v>70</v>
      </c>
      <c r="E221" s="615"/>
      <c r="F221" s="617" t="s">
        <v>133</v>
      </c>
      <c r="G221" s="114" t="s">
        <v>131</v>
      </c>
      <c r="H221" s="115"/>
      <c r="I221" s="115"/>
      <c r="J221" s="115"/>
      <c r="K221" s="115"/>
      <c r="L221" s="115"/>
      <c r="M221" s="115"/>
      <c r="N221" s="115"/>
      <c r="O221" s="115"/>
      <c r="P221" s="116">
        <f>SUM(K221:M221)</f>
        <v>0</v>
      </c>
      <c r="Q221" s="116">
        <f>SUM(N221:O221)</f>
        <v>0</v>
      </c>
      <c r="R221" s="117"/>
      <c r="S221" s="117"/>
      <c r="T221" s="353"/>
      <c r="U221" s="631"/>
      <c r="V221" s="633"/>
      <c r="W221" s="633"/>
      <c r="X221" s="633"/>
      <c r="Y221" s="635"/>
      <c r="Z221" s="635"/>
      <c r="AA221" s="659"/>
      <c r="AB221" s="639"/>
      <c r="AC221" s="661"/>
      <c r="AD221" s="663"/>
    </row>
    <row r="222" spans="2:30" ht="15" customHeight="1" thickBot="1" x14ac:dyDescent="0.25">
      <c r="B222" s="610"/>
      <c r="C222" s="612"/>
      <c r="D222" s="614"/>
      <c r="E222" s="616"/>
      <c r="F222" s="618"/>
      <c r="G222" s="119" t="s">
        <v>132</v>
      </c>
      <c r="H222" s="120"/>
      <c r="I222" s="121"/>
      <c r="J222" s="120"/>
      <c r="K222" s="120"/>
      <c r="L222" s="120"/>
      <c r="M222" s="121"/>
      <c r="N222" s="121"/>
      <c r="O222" s="121"/>
      <c r="P222" s="122">
        <f>SUM(K222:L222)</f>
        <v>0</v>
      </c>
      <c r="Q222" s="121"/>
      <c r="R222" s="123"/>
      <c r="S222" s="123"/>
      <c r="T222" s="126"/>
      <c r="U222" s="632"/>
      <c r="V222" s="634"/>
      <c r="W222" s="634"/>
      <c r="X222" s="634"/>
      <c r="Y222" s="636"/>
      <c r="Z222" s="636"/>
      <c r="AA222" s="660"/>
      <c r="AB222" s="640"/>
      <c r="AC222" s="662"/>
      <c r="AD222" s="664"/>
    </row>
    <row r="223" spans="2:30" ht="15" customHeight="1" thickBot="1" x14ac:dyDescent="0.25">
      <c r="B223" s="349" t="s">
        <v>225</v>
      </c>
      <c r="C223" s="142"/>
      <c r="D223" s="142"/>
      <c r="E223" s="142"/>
      <c r="F223" s="142"/>
      <c r="U223" s="144"/>
    </row>
    <row r="224" spans="2:30" ht="15" customHeight="1" x14ac:dyDescent="0.2">
      <c r="B224" s="609">
        <f>+B218</f>
        <v>7</v>
      </c>
      <c r="C224" s="611">
        <f>+C218</f>
        <v>0</v>
      </c>
      <c r="D224" s="613" t="s">
        <v>70</v>
      </c>
      <c r="E224" s="615"/>
      <c r="F224" s="617" t="s">
        <v>133</v>
      </c>
      <c r="G224" s="114" t="s">
        <v>131</v>
      </c>
      <c r="H224" s="116">
        <f t="shared" ref="H224:O224" si="83">+H218+H221</f>
        <v>0</v>
      </c>
      <c r="I224" s="116">
        <f t="shared" si="83"/>
        <v>0</v>
      </c>
      <c r="J224" s="116">
        <f t="shared" si="83"/>
        <v>0</v>
      </c>
      <c r="K224" s="116">
        <f t="shared" si="83"/>
        <v>0</v>
      </c>
      <c r="L224" s="116">
        <f t="shared" si="83"/>
        <v>0</v>
      </c>
      <c r="M224" s="116">
        <f t="shared" si="83"/>
        <v>0</v>
      </c>
      <c r="N224" s="116">
        <f t="shared" si="83"/>
        <v>0</v>
      </c>
      <c r="O224" s="116">
        <f t="shared" si="83"/>
        <v>0</v>
      </c>
      <c r="P224" s="116">
        <f>SUM(K224:M224)</f>
        <v>0</v>
      </c>
      <c r="Q224" s="116">
        <f>SUM(N224:O224)</f>
        <v>0</v>
      </c>
      <c r="R224" s="117" t="str">
        <f>IF((H224+I224)=0,"",((H224+I224)-(P224+Q224))/(H224+I224))</f>
        <v/>
      </c>
      <c r="S224" s="117" t="str">
        <f>IF(H224+I224=0,"",(P224+Q224)/(H224+I224))</f>
        <v/>
      </c>
      <c r="T224" s="353" t="str">
        <f>IF(F224="Nije ocijenjen","",IF(F224="Ocijenjen",IF(H224+I224=0,"",IF(D224="Tužilac",IF(S224&lt;0.11,40,IF(S224&lt;0.21,30,IF(S224&lt;0.31,20,IF(S224&lt;=0.5,10,IF(S224&lt;=1,0,))))),IF(S224&lt;0.11,20,IF(S224&lt;0.21,15,IF(S224&lt;0.31,10,IF(S224&lt;=0.5,5,IF(S224&lt;=1,0,)))))))))</f>
        <v/>
      </c>
      <c r="U224" s="619" t="str">
        <f>IF(F224="Nije ocijenjen","",IF(F224="Ocijenjen",IF(H225=0,T224,IF(H224+I224=0,T225,(T224+T225)/2))))</f>
        <v/>
      </c>
      <c r="V224" s="621">
        <f>+V218+V221</f>
        <v>0</v>
      </c>
      <c r="W224" s="621">
        <f t="shared" ref="W224:X224" si="84">+W218+W221</f>
        <v>0</v>
      </c>
      <c r="X224" s="621">
        <f t="shared" si="84"/>
        <v>0</v>
      </c>
      <c r="Y224" s="635" t="str">
        <f>IF(V224+W224=0,"",(V224+W224-X224)/(V224+W224))</f>
        <v/>
      </c>
      <c r="Z224" s="635" t="str">
        <f>IF(V224+W224=0,"",(X224)/(V224+W224))</f>
        <v/>
      </c>
      <c r="AA224" s="637" t="str">
        <f>IF(F224="Nije ocijenjen","",IF(F224="Ocijenjen",IF(V224+W224=0,"",IF(D224="Tužilac",IF(Z224&lt;0.11,40,IF(Z224&lt;0.21,30,IF(Z224&lt;0.31,20,IF(Z224&lt;=0.5,10,IF(Z224&lt;=1,0,))))),IF(Z224&lt;0.11,20,IF(Z224&lt;0.21,15,IF(Z224&lt;0.31,10,IF(Z224&lt;=0.5,5,IF(Z224&lt;=1,0,)))))))))</f>
        <v/>
      </c>
      <c r="AB224" s="639" t="str">
        <f t="shared" ref="AB224" si="85">IF(F224="Nije ocijenjen","",IF(F224="Ocijenjen",IF(AA224="",U224,IF(U224="",AA224,((U224+AA224)/2)))))</f>
        <v/>
      </c>
      <c r="AC224" s="641">
        <f>+AC218+AC221</f>
        <v>0</v>
      </c>
      <c r="AD224" s="657" t="str">
        <f>IF(F224="Nije ocijenjen","",IF(F224="Ocijenjen",AB224-AC224))</f>
        <v/>
      </c>
    </row>
    <row r="225" spans="2:30" ht="15" customHeight="1" thickBot="1" x14ac:dyDescent="0.25">
      <c r="B225" s="610"/>
      <c r="C225" s="612"/>
      <c r="D225" s="614"/>
      <c r="E225" s="616"/>
      <c r="F225" s="618"/>
      <c r="G225" s="119" t="s">
        <v>132</v>
      </c>
      <c r="H225" s="122">
        <f>+H219+H222</f>
        <v>0</v>
      </c>
      <c r="I225" s="121"/>
      <c r="J225" s="122">
        <f>+J219+J222</f>
        <v>0</v>
      </c>
      <c r="K225" s="122">
        <f>+K219+K222</f>
        <v>0</v>
      </c>
      <c r="L225" s="122">
        <f>+L219+L222</f>
        <v>0</v>
      </c>
      <c r="M225" s="121"/>
      <c r="N225" s="121"/>
      <c r="O225" s="121"/>
      <c r="P225" s="122">
        <f>SUM(K225:L225)</f>
        <v>0</v>
      </c>
      <c r="Q225" s="121"/>
      <c r="R225" s="123" t="str">
        <f>IF(H225=0,"",(H225-P225/2.5)/H225)</f>
        <v/>
      </c>
      <c r="S225" s="123" t="str">
        <f>IF(H225=0,"",(P225/2.5)/H225)</f>
        <v/>
      </c>
      <c r="T225" s="126" t="str">
        <f>IF(F224="Nije ocijenjen","",IF(F224="Ocijenjen",IF(H225=0,"",IF(D224="Tužilac",IF(S225&lt;0.26,40,IF(S225&lt;0.41,30,IF(S225&lt;0.51,20,IF(S225&lt;=0.6,10,IF(S225&lt;=1,0,))))),IF(S225&lt;0.26,20,IF(S225&lt;0.41,15,IF(S225&lt;0.51,10,IF(S225&lt;=0.6,5,IF(S225&lt;=1,0,)))))))))</f>
        <v/>
      </c>
      <c r="U225" s="620" t="e">
        <f>+(U114+U115)/2</f>
        <v>#VALUE!</v>
      </c>
      <c r="V225" s="622"/>
      <c r="W225" s="622"/>
      <c r="X225" s="622"/>
      <c r="Y225" s="636"/>
      <c r="Z225" s="636"/>
      <c r="AA225" s="638"/>
      <c r="AB225" s="640"/>
      <c r="AC225" s="642"/>
      <c r="AD225" s="658"/>
    </row>
    <row r="226" spans="2:30" ht="15" customHeight="1" thickBot="1" x14ac:dyDescent="0.25"/>
    <row r="227" spans="2:30" ht="15" customHeight="1" thickBot="1" x14ac:dyDescent="0.25">
      <c r="B227" s="350" t="s">
        <v>226</v>
      </c>
      <c r="C227" s="351"/>
      <c r="D227" s="351"/>
      <c r="E227" s="352"/>
      <c r="F227" s="142"/>
      <c r="U227" s="144"/>
    </row>
    <row r="228" spans="2:30" ht="15" customHeight="1" x14ac:dyDescent="0.2">
      <c r="B228" s="627">
        <v>8</v>
      </c>
      <c r="C228" s="629"/>
      <c r="D228" s="613" t="s">
        <v>70</v>
      </c>
      <c r="E228" s="615"/>
      <c r="F228" s="617" t="s">
        <v>133</v>
      </c>
      <c r="G228" s="114" t="s">
        <v>131</v>
      </c>
      <c r="H228" s="115"/>
      <c r="I228" s="115"/>
      <c r="J228" s="115"/>
      <c r="K228" s="115"/>
      <c r="L228" s="115"/>
      <c r="M228" s="115"/>
      <c r="N228" s="115"/>
      <c r="O228" s="115"/>
      <c r="P228" s="116">
        <f>SUM(K228:M228)</f>
        <v>0</v>
      </c>
      <c r="Q228" s="116">
        <f>SUM(N228:O228)</f>
        <v>0</v>
      </c>
      <c r="R228" s="117"/>
      <c r="S228" s="117"/>
      <c r="T228" s="353"/>
      <c r="U228" s="631"/>
      <c r="V228" s="633"/>
      <c r="W228" s="633"/>
      <c r="X228" s="633"/>
      <c r="Y228" s="635"/>
      <c r="Z228" s="635"/>
      <c r="AA228" s="659"/>
      <c r="AB228" s="639"/>
      <c r="AC228" s="661"/>
      <c r="AD228" s="663"/>
    </row>
    <row r="229" spans="2:30" ht="15" customHeight="1" thickBot="1" x14ac:dyDescent="0.25">
      <c r="B229" s="628"/>
      <c r="C229" s="630"/>
      <c r="D229" s="614"/>
      <c r="E229" s="616"/>
      <c r="F229" s="618"/>
      <c r="G229" s="119" t="s">
        <v>132</v>
      </c>
      <c r="H229" s="120"/>
      <c r="I229" s="121"/>
      <c r="J229" s="120"/>
      <c r="K229" s="120"/>
      <c r="L229" s="120"/>
      <c r="M229" s="121"/>
      <c r="N229" s="121"/>
      <c r="O229" s="121"/>
      <c r="P229" s="122">
        <f>SUM(K229:L229)</f>
        <v>0</v>
      </c>
      <c r="Q229" s="121"/>
      <c r="R229" s="123"/>
      <c r="S229" s="123"/>
      <c r="T229" s="126"/>
      <c r="U229" s="632"/>
      <c r="V229" s="634"/>
      <c r="W229" s="634"/>
      <c r="X229" s="634"/>
      <c r="Y229" s="636"/>
      <c r="Z229" s="636"/>
      <c r="AA229" s="660"/>
      <c r="AB229" s="640"/>
      <c r="AC229" s="662"/>
      <c r="AD229" s="664"/>
    </row>
    <row r="230" spans="2:30" ht="15" customHeight="1" thickBot="1" x14ac:dyDescent="0.25">
      <c r="B230" s="350" t="s">
        <v>227</v>
      </c>
      <c r="C230" s="351"/>
      <c r="D230" s="351"/>
      <c r="E230" s="352"/>
      <c r="F230" s="142"/>
      <c r="U230" s="144"/>
    </row>
    <row r="231" spans="2:30" ht="15" customHeight="1" x14ac:dyDescent="0.2">
      <c r="B231" s="609">
        <f>+B228</f>
        <v>8</v>
      </c>
      <c r="C231" s="611">
        <f>+C228</f>
        <v>0</v>
      </c>
      <c r="D231" s="613" t="s">
        <v>70</v>
      </c>
      <c r="E231" s="615"/>
      <c r="F231" s="617" t="s">
        <v>133</v>
      </c>
      <c r="G231" s="114" t="s">
        <v>131</v>
      </c>
      <c r="H231" s="115"/>
      <c r="I231" s="115"/>
      <c r="J231" s="115"/>
      <c r="K231" s="115"/>
      <c r="L231" s="115"/>
      <c r="M231" s="115"/>
      <c r="N231" s="115"/>
      <c r="O231" s="115"/>
      <c r="P231" s="116">
        <f>SUM(K231:M231)</f>
        <v>0</v>
      </c>
      <c r="Q231" s="116">
        <f>SUM(N231:O231)</f>
        <v>0</v>
      </c>
      <c r="R231" s="117"/>
      <c r="S231" s="117"/>
      <c r="T231" s="353"/>
      <c r="U231" s="631"/>
      <c r="V231" s="633"/>
      <c r="W231" s="633"/>
      <c r="X231" s="633"/>
      <c r="Y231" s="635"/>
      <c r="Z231" s="635"/>
      <c r="AA231" s="659"/>
      <c r="AB231" s="639"/>
      <c r="AC231" s="661"/>
      <c r="AD231" s="663"/>
    </row>
    <row r="232" spans="2:30" ht="15" customHeight="1" thickBot="1" x14ac:dyDescent="0.25">
      <c r="B232" s="610"/>
      <c r="C232" s="612"/>
      <c r="D232" s="614"/>
      <c r="E232" s="616"/>
      <c r="F232" s="618"/>
      <c r="G232" s="119" t="s">
        <v>132</v>
      </c>
      <c r="H232" s="120"/>
      <c r="I232" s="121"/>
      <c r="J232" s="120"/>
      <c r="K232" s="120"/>
      <c r="L232" s="120"/>
      <c r="M232" s="121"/>
      <c r="N232" s="121"/>
      <c r="O232" s="121"/>
      <c r="P232" s="122">
        <f>SUM(K232:L232)</f>
        <v>0</v>
      </c>
      <c r="Q232" s="121"/>
      <c r="R232" s="123"/>
      <c r="S232" s="123"/>
      <c r="T232" s="126"/>
      <c r="U232" s="632"/>
      <c r="V232" s="634"/>
      <c r="W232" s="634"/>
      <c r="X232" s="634"/>
      <c r="Y232" s="636"/>
      <c r="Z232" s="636"/>
      <c r="AA232" s="660"/>
      <c r="AB232" s="640"/>
      <c r="AC232" s="662"/>
      <c r="AD232" s="664"/>
    </row>
    <row r="233" spans="2:30" ht="15" customHeight="1" thickBot="1" x14ac:dyDescent="0.25">
      <c r="B233" s="349" t="s">
        <v>225</v>
      </c>
      <c r="C233" s="142"/>
      <c r="D233" s="142"/>
      <c r="E233" s="142"/>
      <c r="F233" s="142"/>
      <c r="U233" s="144"/>
    </row>
    <row r="234" spans="2:30" ht="15" customHeight="1" x14ac:dyDescent="0.2">
      <c r="B234" s="609">
        <f>+B228</f>
        <v>8</v>
      </c>
      <c r="C234" s="611">
        <f>+C228</f>
        <v>0</v>
      </c>
      <c r="D234" s="613" t="s">
        <v>70</v>
      </c>
      <c r="E234" s="615"/>
      <c r="F234" s="617" t="s">
        <v>133</v>
      </c>
      <c r="G234" s="114" t="s">
        <v>131</v>
      </c>
      <c r="H234" s="116">
        <f t="shared" ref="H234:O234" si="86">+H228+H231</f>
        <v>0</v>
      </c>
      <c r="I234" s="116">
        <f t="shared" si="86"/>
        <v>0</v>
      </c>
      <c r="J234" s="116">
        <f t="shared" si="86"/>
        <v>0</v>
      </c>
      <c r="K234" s="116">
        <f t="shared" si="86"/>
        <v>0</v>
      </c>
      <c r="L234" s="116">
        <f t="shared" si="86"/>
        <v>0</v>
      </c>
      <c r="M234" s="116">
        <f t="shared" si="86"/>
        <v>0</v>
      </c>
      <c r="N234" s="116">
        <f t="shared" si="86"/>
        <v>0</v>
      </c>
      <c r="O234" s="116">
        <f t="shared" si="86"/>
        <v>0</v>
      </c>
      <c r="P234" s="116">
        <f>SUM(K234:M234)</f>
        <v>0</v>
      </c>
      <c r="Q234" s="116">
        <f>SUM(N234:O234)</f>
        <v>0</v>
      </c>
      <c r="R234" s="117" t="str">
        <f>IF((H234+I234)=0,"",((H234+I234)-(P234+Q234))/(H234+I234))</f>
        <v/>
      </c>
      <c r="S234" s="117" t="str">
        <f>IF(H234+I234=0,"",(P234+Q234)/(H234+I234))</f>
        <v/>
      </c>
      <c r="T234" s="353" t="str">
        <f>IF(F234="Nije ocijenjen","",IF(F234="Ocijenjen",IF(H234+I234=0,"",IF(D234="Tužilac",IF(S234&lt;0.11,40,IF(S234&lt;0.21,30,IF(S234&lt;0.31,20,IF(S234&lt;=0.5,10,IF(S234&lt;=1,0,))))),IF(S234&lt;0.11,20,IF(S234&lt;0.21,15,IF(S234&lt;0.31,10,IF(S234&lt;=0.5,5,IF(S234&lt;=1,0,)))))))))</f>
        <v/>
      </c>
      <c r="U234" s="619" t="str">
        <f>IF(F234="Nije ocijenjen","",IF(F234="Ocijenjen",IF(H235=0,T234,IF(H234+I234=0,T235,(T234+T235)/2))))</f>
        <v/>
      </c>
      <c r="V234" s="621">
        <f>+V228+V231</f>
        <v>0</v>
      </c>
      <c r="W234" s="621">
        <f t="shared" ref="W234:X234" si="87">+W228+W231</f>
        <v>0</v>
      </c>
      <c r="X234" s="621">
        <f t="shared" si="87"/>
        <v>0</v>
      </c>
      <c r="Y234" s="635" t="str">
        <f>IF(V234+W234=0,"",(V234+W234-X234)/(V234+W234))</f>
        <v/>
      </c>
      <c r="Z234" s="635" t="str">
        <f>IF(V234+W234=0,"",(X234)/(V234+W234))</f>
        <v/>
      </c>
      <c r="AA234" s="637" t="str">
        <f>IF(F234="Nije ocijenjen","",IF(F234="Ocijenjen",IF(V234+W234=0,"",IF(D234="Tužilac",IF(Z234&lt;0.11,40,IF(Z234&lt;0.21,30,IF(Z234&lt;0.31,20,IF(Z234&lt;=0.5,10,IF(Z234&lt;=1,0,))))),IF(Z234&lt;0.11,20,IF(Z234&lt;0.21,15,IF(Z234&lt;0.31,10,IF(Z234&lt;=0.5,5,IF(Z234&lt;=1,0,)))))))))</f>
        <v/>
      </c>
      <c r="AB234" s="639" t="str">
        <f t="shared" ref="AB234" si="88">IF(F234="Nije ocijenjen","",IF(F234="Ocijenjen",IF(AA234="",U234,IF(U234="",AA234,((U234+AA234)/2)))))</f>
        <v/>
      </c>
      <c r="AC234" s="641">
        <f>+AC228+AC231</f>
        <v>0</v>
      </c>
      <c r="AD234" s="657" t="str">
        <f>IF(F234="Nije ocijenjen","",IF(F234="Ocijenjen",AB234-AC234))</f>
        <v/>
      </c>
    </row>
    <row r="235" spans="2:30" ht="15" customHeight="1" thickBot="1" x14ac:dyDescent="0.25">
      <c r="B235" s="610"/>
      <c r="C235" s="612"/>
      <c r="D235" s="614"/>
      <c r="E235" s="616"/>
      <c r="F235" s="618"/>
      <c r="G235" s="119" t="s">
        <v>132</v>
      </c>
      <c r="H235" s="122">
        <f>+H229+H232</f>
        <v>0</v>
      </c>
      <c r="I235" s="121"/>
      <c r="J235" s="122">
        <f>+J229+J232</f>
        <v>0</v>
      </c>
      <c r="K235" s="122">
        <f>+K229+K232</f>
        <v>0</v>
      </c>
      <c r="L235" s="122">
        <f>+L229+L232</f>
        <v>0</v>
      </c>
      <c r="M235" s="121"/>
      <c r="N235" s="121"/>
      <c r="O235" s="121"/>
      <c r="P235" s="122">
        <f>SUM(K235:L235)</f>
        <v>0</v>
      </c>
      <c r="Q235" s="121"/>
      <c r="R235" s="123" t="str">
        <f>IF(H235=0,"",(H235-P235/2.5)/H235)</f>
        <v/>
      </c>
      <c r="S235" s="123" t="str">
        <f>IF(H235=0,"",(P235/2.5)/H235)</f>
        <v/>
      </c>
      <c r="T235" s="126" t="str">
        <f>IF(F234="Nije ocijenjen","",IF(F234="Ocijenjen",IF(H235=0,"",IF(D234="Tužilac",IF(S235&lt;0.26,40,IF(S235&lt;0.41,30,IF(S235&lt;0.51,20,IF(S235&lt;=0.6,10,IF(S235&lt;=1,0,))))),IF(S235&lt;0.26,20,IF(S235&lt;0.41,15,IF(S235&lt;0.51,10,IF(S235&lt;=0.6,5,IF(S235&lt;=1,0,)))))))))</f>
        <v/>
      </c>
      <c r="U235" s="620" t="e">
        <f>+(U124+U125)/2</f>
        <v>#VALUE!</v>
      </c>
      <c r="V235" s="622"/>
      <c r="W235" s="622"/>
      <c r="X235" s="622"/>
      <c r="Y235" s="636"/>
      <c r="Z235" s="636"/>
      <c r="AA235" s="638"/>
      <c r="AB235" s="640"/>
      <c r="AC235" s="642"/>
      <c r="AD235" s="658"/>
    </row>
    <row r="236" spans="2:30" ht="15" customHeight="1" thickBot="1" x14ac:dyDescent="0.25"/>
    <row r="237" spans="2:30" ht="15" customHeight="1" thickBot="1" x14ac:dyDescent="0.25">
      <c r="B237" s="350" t="s">
        <v>226</v>
      </c>
      <c r="C237" s="351"/>
      <c r="D237" s="351"/>
      <c r="E237" s="352"/>
      <c r="F237" s="142"/>
      <c r="U237" s="144"/>
    </row>
    <row r="238" spans="2:30" ht="15" customHeight="1" x14ac:dyDescent="0.2">
      <c r="B238" s="627">
        <v>9</v>
      </c>
      <c r="C238" s="629"/>
      <c r="D238" s="613" t="s">
        <v>70</v>
      </c>
      <c r="E238" s="615"/>
      <c r="F238" s="617" t="s">
        <v>133</v>
      </c>
      <c r="G238" s="114" t="s">
        <v>131</v>
      </c>
      <c r="H238" s="115"/>
      <c r="I238" s="115"/>
      <c r="J238" s="115"/>
      <c r="K238" s="115"/>
      <c r="L238" s="115"/>
      <c r="M238" s="115"/>
      <c r="N238" s="115"/>
      <c r="O238" s="115"/>
      <c r="P238" s="116">
        <f>SUM(K238:M238)</f>
        <v>0</v>
      </c>
      <c r="Q238" s="116">
        <f>SUM(N238:O238)</f>
        <v>0</v>
      </c>
      <c r="R238" s="117"/>
      <c r="S238" s="117"/>
      <c r="T238" s="353"/>
      <c r="U238" s="631"/>
      <c r="V238" s="633"/>
      <c r="W238" s="633"/>
      <c r="X238" s="633"/>
      <c r="Y238" s="635"/>
      <c r="Z238" s="635"/>
      <c r="AA238" s="659"/>
      <c r="AB238" s="639"/>
      <c r="AC238" s="661"/>
      <c r="AD238" s="663"/>
    </row>
    <row r="239" spans="2:30" ht="15" customHeight="1" thickBot="1" x14ac:dyDescent="0.25">
      <c r="B239" s="628"/>
      <c r="C239" s="630"/>
      <c r="D239" s="614"/>
      <c r="E239" s="616"/>
      <c r="F239" s="618"/>
      <c r="G239" s="119" t="s">
        <v>132</v>
      </c>
      <c r="H239" s="120"/>
      <c r="I239" s="121"/>
      <c r="J239" s="120"/>
      <c r="K239" s="120"/>
      <c r="L239" s="120"/>
      <c r="M239" s="121"/>
      <c r="N239" s="121"/>
      <c r="O239" s="121"/>
      <c r="P239" s="122">
        <f>SUM(K239:L239)</f>
        <v>0</v>
      </c>
      <c r="Q239" s="121"/>
      <c r="R239" s="123"/>
      <c r="S239" s="123"/>
      <c r="T239" s="126"/>
      <c r="U239" s="632"/>
      <c r="V239" s="634"/>
      <c r="W239" s="634"/>
      <c r="X239" s="634"/>
      <c r="Y239" s="636"/>
      <c r="Z239" s="636"/>
      <c r="AA239" s="660"/>
      <c r="AB239" s="640"/>
      <c r="AC239" s="662"/>
      <c r="AD239" s="664"/>
    </row>
    <row r="240" spans="2:30" ht="15" customHeight="1" thickBot="1" x14ac:dyDescent="0.25">
      <c r="B240" s="350" t="s">
        <v>227</v>
      </c>
      <c r="C240" s="351"/>
      <c r="D240" s="351"/>
      <c r="E240" s="352"/>
      <c r="F240" s="142"/>
      <c r="U240" s="144"/>
    </row>
    <row r="241" spans="2:30" ht="15" customHeight="1" x14ac:dyDescent="0.2">
      <c r="B241" s="609">
        <f>+B238</f>
        <v>9</v>
      </c>
      <c r="C241" s="611">
        <f>+C238</f>
        <v>0</v>
      </c>
      <c r="D241" s="613" t="s">
        <v>70</v>
      </c>
      <c r="E241" s="615"/>
      <c r="F241" s="617" t="s">
        <v>133</v>
      </c>
      <c r="G241" s="114" t="s">
        <v>131</v>
      </c>
      <c r="H241" s="115"/>
      <c r="I241" s="115"/>
      <c r="J241" s="115"/>
      <c r="K241" s="115"/>
      <c r="L241" s="115"/>
      <c r="M241" s="115"/>
      <c r="N241" s="115"/>
      <c r="O241" s="115"/>
      <c r="P241" s="116">
        <f>SUM(K241:M241)</f>
        <v>0</v>
      </c>
      <c r="Q241" s="116">
        <f>SUM(N241:O241)</f>
        <v>0</v>
      </c>
      <c r="R241" s="117"/>
      <c r="S241" s="117"/>
      <c r="T241" s="353"/>
      <c r="U241" s="631"/>
      <c r="V241" s="633"/>
      <c r="W241" s="633"/>
      <c r="X241" s="633"/>
      <c r="Y241" s="635"/>
      <c r="Z241" s="635"/>
      <c r="AA241" s="659"/>
      <c r="AB241" s="639"/>
      <c r="AC241" s="661"/>
      <c r="AD241" s="663"/>
    </row>
    <row r="242" spans="2:30" ht="15" customHeight="1" thickBot="1" x14ac:dyDescent="0.25">
      <c r="B242" s="610"/>
      <c r="C242" s="612"/>
      <c r="D242" s="614"/>
      <c r="E242" s="616"/>
      <c r="F242" s="618"/>
      <c r="G242" s="119" t="s">
        <v>132</v>
      </c>
      <c r="H242" s="120"/>
      <c r="I242" s="121"/>
      <c r="J242" s="120"/>
      <c r="K242" s="120"/>
      <c r="L242" s="120"/>
      <c r="M242" s="121"/>
      <c r="N242" s="121"/>
      <c r="O242" s="121"/>
      <c r="P242" s="122">
        <f>SUM(K242:L242)</f>
        <v>0</v>
      </c>
      <c r="Q242" s="121"/>
      <c r="R242" s="123"/>
      <c r="S242" s="123"/>
      <c r="T242" s="126"/>
      <c r="U242" s="632"/>
      <c r="V242" s="634"/>
      <c r="W242" s="634"/>
      <c r="X242" s="634"/>
      <c r="Y242" s="636"/>
      <c r="Z242" s="636"/>
      <c r="AA242" s="660"/>
      <c r="AB242" s="640"/>
      <c r="AC242" s="662"/>
      <c r="AD242" s="664"/>
    </row>
    <row r="243" spans="2:30" ht="15" customHeight="1" thickBot="1" x14ac:dyDescent="0.25">
      <c r="B243" s="349" t="s">
        <v>225</v>
      </c>
      <c r="C243" s="142"/>
      <c r="D243" s="142"/>
      <c r="E243" s="142"/>
      <c r="F243" s="142"/>
      <c r="U243" s="144"/>
    </row>
    <row r="244" spans="2:30" ht="15" customHeight="1" x14ac:dyDescent="0.2">
      <c r="B244" s="609">
        <f>+B238</f>
        <v>9</v>
      </c>
      <c r="C244" s="611">
        <f>+C238</f>
        <v>0</v>
      </c>
      <c r="D244" s="613" t="s">
        <v>70</v>
      </c>
      <c r="E244" s="615"/>
      <c r="F244" s="617" t="s">
        <v>133</v>
      </c>
      <c r="G244" s="114" t="s">
        <v>131</v>
      </c>
      <c r="H244" s="116">
        <f t="shared" ref="H244:O244" si="89">+H238+H241</f>
        <v>0</v>
      </c>
      <c r="I244" s="116">
        <f t="shared" si="89"/>
        <v>0</v>
      </c>
      <c r="J244" s="116">
        <f t="shared" si="89"/>
        <v>0</v>
      </c>
      <c r="K244" s="116">
        <f t="shared" si="89"/>
        <v>0</v>
      </c>
      <c r="L244" s="116">
        <f t="shared" si="89"/>
        <v>0</v>
      </c>
      <c r="M244" s="116">
        <f t="shared" si="89"/>
        <v>0</v>
      </c>
      <c r="N244" s="116">
        <f t="shared" si="89"/>
        <v>0</v>
      </c>
      <c r="O244" s="116">
        <f t="shared" si="89"/>
        <v>0</v>
      </c>
      <c r="P244" s="116">
        <f>SUM(K244:M244)</f>
        <v>0</v>
      </c>
      <c r="Q244" s="116">
        <f>SUM(N244:O244)</f>
        <v>0</v>
      </c>
      <c r="R244" s="117" t="str">
        <f>IF((H244+I244)=0,"",((H244+I244)-(P244+Q244))/(H244+I244))</f>
        <v/>
      </c>
      <c r="S244" s="117" t="str">
        <f>IF(H244+I244=0,"",(P244+Q244)/(H244+I244))</f>
        <v/>
      </c>
      <c r="T244" s="353" t="str">
        <f>IF(F244="Nije ocijenjen","",IF(F244="Ocijenjen",IF(H244+I244=0,"",IF(D244="Tužilac",IF(S244&lt;0.11,40,IF(S244&lt;0.21,30,IF(S244&lt;0.31,20,IF(S244&lt;=0.5,10,IF(S244&lt;=1,0,))))),IF(S244&lt;0.11,20,IF(S244&lt;0.21,15,IF(S244&lt;0.31,10,IF(S244&lt;=0.5,5,IF(S244&lt;=1,0,)))))))))</f>
        <v/>
      </c>
      <c r="U244" s="619" t="str">
        <f>IF(F244="Nije ocijenjen","",IF(F244="Ocijenjen",IF(H245=0,T244,IF(H244+I244=0,T245,(T244+T245)/2))))</f>
        <v/>
      </c>
      <c r="V244" s="621">
        <f>+V238+V241</f>
        <v>0</v>
      </c>
      <c r="W244" s="621">
        <f t="shared" ref="W244:X244" si="90">+W238+W241</f>
        <v>0</v>
      </c>
      <c r="X244" s="621">
        <f t="shared" si="90"/>
        <v>0</v>
      </c>
      <c r="Y244" s="635" t="str">
        <f>IF(V244+W244=0,"",(V244+W244-X244)/(V244+W244))</f>
        <v/>
      </c>
      <c r="Z244" s="635" t="str">
        <f>IF(V244+W244=0,"",(X244)/(V244+W244))</f>
        <v/>
      </c>
      <c r="AA244" s="637" t="str">
        <f>IF(F244="Nije ocijenjen","",IF(F244="Ocijenjen",IF(V244+W244=0,"",IF(D244="Tužilac",IF(Z244&lt;0.11,40,IF(Z244&lt;0.21,30,IF(Z244&lt;0.31,20,IF(Z244&lt;=0.5,10,IF(Z244&lt;=1,0,))))),IF(Z244&lt;0.11,20,IF(Z244&lt;0.21,15,IF(Z244&lt;0.31,10,IF(Z244&lt;=0.5,5,IF(Z244&lt;=1,0,)))))))))</f>
        <v/>
      </c>
      <c r="AB244" s="639" t="str">
        <f t="shared" ref="AB244" si="91">IF(F244="Nije ocijenjen","",IF(F244="Ocijenjen",IF(AA244="",U244,IF(U244="",AA244,((U244+AA244)/2)))))</f>
        <v/>
      </c>
      <c r="AC244" s="641">
        <f>+AC238+AC241</f>
        <v>0</v>
      </c>
      <c r="AD244" s="657" t="str">
        <f>IF(F244="Nije ocijenjen","",IF(F244="Ocijenjen",AB244-AC244))</f>
        <v/>
      </c>
    </row>
    <row r="245" spans="2:30" ht="15" customHeight="1" thickBot="1" x14ac:dyDescent="0.25">
      <c r="B245" s="610"/>
      <c r="C245" s="612"/>
      <c r="D245" s="614"/>
      <c r="E245" s="616"/>
      <c r="F245" s="618"/>
      <c r="G245" s="119" t="s">
        <v>132</v>
      </c>
      <c r="H245" s="122">
        <f>+H239+H242</f>
        <v>0</v>
      </c>
      <c r="I245" s="121"/>
      <c r="J245" s="122">
        <f>+J239+J242</f>
        <v>0</v>
      </c>
      <c r="K245" s="122">
        <f>+K239+K242</f>
        <v>0</v>
      </c>
      <c r="L245" s="122">
        <f>+L239+L242</f>
        <v>0</v>
      </c>
      <c r="M245" s="121"/>
      <c r="N245" s="121"/>
      <c r="O245" s="121"/>
      <c r="P245" s="122">
        <f>SUM(K245:L245)</f>
        <v>0</v>
      </c>
      <c r="Q245" s="121"/>
      <c r="R245" s="123" t="str">
        <f>IF(H245=0,"",(H245-P245/2.5)/H245)</f>
        <v/>
      </c>
      <c r="S245" s="123" t="str">
        <f>IF(H245=0,"",(P245/2.5)/H245)</f>
        <v/>
      </c>
      <c r="T245" s="126" t="str">
        <f>IF(F244="Nije ocijenjen","",IF(F244="Ocijenjen",IF(H245=0,"",IF(D244="Tužilac",IF(S245&lt;0.26,40,IF(S245&lt;0.41,30,IF(S245&lt;0.51,20,IF(S245&lt;=0.6,10,IF(S245&lt;=1,0,))))),IF(S245&lt;0.26,20,IF(S245&lt;0.41,15,IF(S245&lt;0.51,10,IF(S245&lt;=0.6,5,IF(S245&lt;=1,0,)))))))))</f>
        <v/>
      </c>
      <c r="U245" s="620" t="e">
        <f>+(U134+U135)/2</f>
        <v>#VALUE!</v>
      </c>
      <c r="V245" s="622"/>
      <c r="W245" s="622"/>
      <c r="X245" s="622"/>
      <c r="Y245" s="636"/>
      <c r="Z245" s="636"/>
      <c r="AA245" s="638"/>
      <c r="AB245" s="640"/>
      <c r="AC245" s="642"/>
      <c r="AD245" s="658"/>
    </row>
    <row r="246" spans="2:30" ht="15" customHeight="1" thickBot="1" x14ac:dyDescent="0.25"/>
    <row r="247" spans="2:30" ht="15" customHeight="1" thickBot="1" x14ac:dyDescent="0.25">
      <c r="B247" s="350" t="s">
        <v>226</v>
      </c>
      <c r="C247" s="351"/>
      <c r="D247" s="351"/>
      <c r="E247" s="352"/>
      <c r="F247" s="142"/>
      <c r="U247" s="144"/>
    </row>
    <row r="248" spans="2:30" ht="15" customHeight="1" x14ac:dyDescent="0.2">
      <c r="B248" s="627">
        <v>10</v>
      </c>
      <c r="C248" s="629"/>
      <c r="D248" s="613" t="s">
        <v>70</v>
      </c>
      <c r="E248" s="615"/>
      <c r="F248" s="617" t="s">
        <v>133</v>
      </c>
      <c r="G248" s="114" t="s">
        <v>131</v>
      </c>
      <c r="H248" s="115"/>
      <c r="I248" s="115"/>
      <c r="J248" s="115"/>
      <c r="K248" s="115"/>
      <c r="L248" s="115"/>
      <c r="M248" s="115"/>
      <c r="N248" s="115"/>
      <c r="O248" s="115"/>
      <c r="P248" s="116">
        <f>SUM(K248:M248)</f>
        <v>0</v>
      </c>
      <c r="Q248" s="116">
        <f>SUM(N248:O248)</f>
        <v>0</v>
      </c>
      <c r="R248" s="117"/>
      <c r="S248" s="117"/>
      <c r="T248" s="353"/>
      <c r="U248" s="631"/>
      <c r="V248" s="633"/>
      <c r="W248" s="633"/>
      <c r="X248" s="633"/>
      <c r="Y248" s="635"/>
      <c r="Z248" s="635"/>
      <c r="AA248" s="659"/>
      <c r="AB248" s="639"/>
      <c r="AC248" s="661"/>
      <c r="AD248" s="663"/>
    </row>
    <row r="249" spans="2:30" ht="15" customHeight="1" thickBot="1" x14ac:dyDescent="0.25">
      <c r="B249" s="628"/>
      <c r="C249" s="630"/>
      <c r="D249" s="614"/>
      <c r="E249" s="616"/>
      <c r="F249" s="618"/>
      <c r="G249" s="119" t="s">
        <v>132</v>
      </c>
      <c r="H249" s="120"/>
      <c r="I249" s="121"/>
      <c r="J249" s="120"/>
      <c r="K249" s="120"/>
      <c r="L249" s="120"/>
      <c r="M249" s="121"/>
      <c r="N249" s="121"/>
      <c r="O249" s="121"/>
      <c r="P249" s="122">
        <f>SUM(K249:L249)</f>
        <v>0</v>
      </c>
      <c r="Q249" s="121"/>
      <c r="R249" s="123"/>
      <c r="S249" s="123"/>
      <c r="T249" s="126"/>
      <c r="U249" s="632"/>
      <c r="V249" s="634"/>
      <c r="W249" s="634"/>
      <c r="X249" s="634"/>
      <c r="Y249" s="636"/>
      <c r="Z249" s="636"/>
      <c r="AA249" s="660"/>
      <c r="AB249" s="640"/>
      <c r="AC249" s="662"/>
      <c r="AD249" s="664"/>
    </row>
    <row r="250" spans="2:30" ht="15" customHeight="1" thickBot="1" x14ac:dyDescent="0.25">
      <c r="B250" s="350" t="s">
        <v>227</v>
      </c>
      <c r="C250" s="351"/>
      <c r="D250" s="351"/>
      <c r="E250" s="352"/>
      <c r="F250" s="142"/>
      <c r="U250" s="144"/>
    </row>
    <row r="251" spans="2:30" ht="15" customHeight="1" x14ac:dyDescent="0.2">
      <c r="B251" s="609">
        <f>+B248</f>
        <v>10</v>
      </c>
      <c r="C251" s="611">
        <f>+C248</f>
        <v>0</v>
      </c>
      <c r="D251" s="613" t="s">
        <v>70</v>
      </c>
      <c r="E251" s="615"/>
      <c r="F251" s="617" t="s">
        <v>133</v>
      </c>
      <c r="G251" s="114" t="s">
        <v>131</v>
      </c>
      <c r="H251" s="115"/>
      <c r="I251" s="115"/>
      <c r="J251" s="115"/>
      <c r="K251" s="115"/>
      <c r="L251" s="115"/>
      <c r="M251" s="115"/>
      <c r="N251" s="115"/>
      <c r="O251" s="115"/>
      <c r="P251" s="116">
        <f>SUM(K251:M251)</f>
        <v>0</v>
      </c>
      <c r="Q251" s="116">
        <f>SUM(N251:O251)</f>
        <v>0</v>
      </c>
      <c r="R251" s="117"/>
      <c r="S251" s="117"/>
      <c r="T251" s="353"/>
      <c r="U251" s="631"/>
      <c r="V251" s="633"/>
      <c r="W251" s="633"/>
      <c r="X251" s="633"/>
      <c r="Y251" s="635"/>
      <c r="Z251" s="635"/>
      <c r="AA251" s="659"/>
      <c r="AB251" s="639"/>
      <c r="AC251" s="661"/>
      <c r="AD251" s="663"/>
    </row>
    <row r="252" spans="2:30" ht="15" customHeight="1" thickBot="1" x14ac:dyDescent="0.25">
      <c r="B252" s="610"/>
      <c r="C252" s="612"/>
      <c r="D252" s="614"/>
      <c r="E252" s="616"/>
      <c r="F252" s="618"/>
      <c r="G252" s="119" t="s">
        <v>132</v>
      </c>
      <c r="H252" s="120"/>
      <c r="I252" s="121"/>
      <c r="J252" s="120"/>
      <c r="K252" s="120"/>
      <c r="L252" s="120"/>
      <c r="M252" s="121"/>
      <c r="N252" s="121"/>
      <c r="O252" s="121"/>
      <c r="P252" s="122">
        <f>SUM(K252:L252)</f>
        <v>0</v>
      </c>
      <c r="Q252" s="121"/>
      <c r="R252" s="123"/>
      <c r="S252" s="123"/>
      <c r="T252" s="126"/>
      <c r="U252" s="632"/>
      <c r="V252" s="634"/>
      <c r="W252" s="634"/>
      <c r="X252" s="634"/>
      <c r="Y252" s="636"/>
      <c r="Z252" s="636"/>
      <c r="AA252" s="660"/>
      <c r="AB252" s="640"/>
      <c r="AC252" s="662"/>
      <c r="AD252" s="664"/>
    </row>
    <row r="253" spans="2:30" ht="15" customHeight="1" thickBot="1" x14ac:dyDescent="0.25">
      <c r="B253" s="349" t="s">
        <v>225</v>
      </c>
      <c r="C253" s="142"/>
      <c r="D253" s="142"/>
      <c r="E253" s="142"/>
      <c r="F253" s="142"/>
      <c r="U253" s="144"/>
    </row>
    <row r="254" spans="2:30" ht="15" customHeight="1" x14ac:dyDescent="0.2">
      <c r="B254" s="609">
        <f>+B248</f>
        <v>10</v>
      </c>
      <c r="C254" s="611">
        <f>+C248</f>
        <v>0</v>
      </c>
      <c r="D254" s="613" t="s">
        <v>70</v>
      </c>
      <c r="E254" s="615"/>
      <c r="F254" s="617" t="s">
        <v>133</v>
      </c>
      <c r="G254" s="114" t="s">
        <v>131</v>
      </c>
      <c r="H254" s="116">
        <f t="shared" ref="H254:O254" si="92">+H248+H251</f>
        <v>0</v>
      </c>
      <c r="I254" s="116">
        <f t="shared" si="92"/>
        <v>0</v>
      </c>
      <c r="J254" s="116">
        <f t="shared" si="92"/>
        <v>0</v>
      </c>
      <c r="K254" s="116">
        <f t="shared" si="92"/>
        <v>0</v>
      </c>
      <c r="L254" s="116">
        <f t="shared" si="92"/>
        <v>0</v>
      </c>
      <c r="M254" s="116">
        <f t="shared" si="92"/>
        <v>0</v>
      </c>
      <c r="N254" s="116">
        <f t="shared" si="92"/>
        <v>0</v>
      </c>
      <c r="O254" s="116">
        <f t="shared" si="92"/>
        <v>0</v>
      </c>
      <c r="P254" s="116">
        <f>SUM(K254:M254)</f>
        <v>0</v>
      </c>
      <c r="Q254" s="116">
        <f>SUM(N254:O254)</f>
        <v>0</v>
      </c>
      <c r="R254" s="117" t="str">
        <f>IF((H254+I254)=0,"",((H254+I254)-(P254+Q254))/(H254+I254))</f>
        <v/>
      </c>
      <c r="S254" s="117" t="str">
        <f>IF(H254+I254=0,"",(P254+Q254)/(H254+I254))</f>
        <v/>
      </c>
      <c r="T254" s="353" t="str">
        <f>IF(F254="Nije ocijenjen","",IF(F254="Ocijenjen",IF(H254+I254=0,"",IF(D254="Tužilac",IF(S254&lt;0.11,40,IF(S254&lt;0.21,30,IF(S254&lt;0.31,20,IF(S254&lt;=0.5,10,IF(S254&lt;=1,0,))))),IF(S254&lt;0.11,20,IF(S254&lt;0.21,15,IF(S254&lt;0.31,10,IF(S254&lt;=0.5,5,IF(S254&lt;=1,0,)))))))))</f>
        <v/>
      </c>
      <c r="U254" s="619" t="str">
        <f>IF(F254="Nije ocijenjen","",IF(F254="Ocijenjen",IF(H255=0,T254,IF(H254+I254=0,T255,(T254+T255)/2))))</f>
        <v/>
      </c>
      <c r="V254" s="621">
        <f>+V248+V251</f>
        <v>0</v>
      </c>
      <c r="W254" s="621">
        <f t="shared" ref="W254:X254" si="93">+W248+W251</f>
        <v>0</v>
      </c>
      <c r="X254" s="621">
        <f t="shared" si="93"/>
        <v>0</v>
      </c>
      <c r="Y254" s="635" t="str">
        <f>IF(V254+W254=0,"",(V254+W254-X254)/(V254+W254))</f>
        <v/>
      </c>
      <c r="Z254" s="635" t="str">
        <f>IF(V254+W254=0,"",(X254)/(V254+W254))</f>
        <v/>
      </c>
      <c r="AA254" s="637" t="str">
        <f>IF(F254="Nije ocijenjen","",IF(F254="Ocijenjen",IF(V254+W254=0,"",IF(D254="Tužilac",IF(Z254&lt;0.11,40,IF(Z254&lt;0.21,30,IF(Z254&lt;0.31,20,IF(Z254&lt;=0.5,10,IF(Z254&lt;=1,0,))))),IF(Z254&lt;0.11,20,IF(Z254&lt;0.21,15,IF(Z254&lt;0.31,10,IF(Z254&lt;=0.5,5,IF(Z254&lt;=1,0,)))))))))</f>
        <v/>
      </c>
      <c r="AB254" s="639" t="str">
        <f t="shared" ref="AB254" si="94">IF(F254="Nije ocijenjen","",IF(F254="Ocijenjen",IF(AA254="",U254,IF(U254="",AA254,((U254+AA254)/2)))))</f>
        <v/>
      </c>
      <c r="AC254" s="641">
        <f>+AC248+AC251</f>
        <v>0</v>
      </c>
      <c r="AD254" s="657" t="str">
        <f>IF(F254="Nije ocijenjen","",IF(F254="Ocijenjen",AB254-AC254))</f>
        <v/>
      </c>
    </row>
    <row r="255" spans="2:30" ht="15" customHeight="1" thickBot="1" x14ac:dyDescent="0.25">
      <c r="B255" s="610"/>
      <c r="C255" s="612"/>
      <c r="D255" s="614"/>
      <c r="E255" s="616"/>
      <c r="F255" s="618"/>
      <c r="G255" s="119" t="s">
        <v>132</v>
      </c>
      <c r="H255" s="122">
        <f>+H249+H252</f>
        <v>0</v>
      </c>
      <c r="I255" s="121"/>
      <c r="J255" s="122">
        <f>+J249+J252</f>
        <v>0</v>
      </c>
      <c r="K255" s="122">
        <f>+K249+K252</f>
        <v>0</v>
      </c>
      <c r="L255" s="122">
        <f>+L249+L252</f>
        <v>0</v>
      </c>
      <c r="M255" s="121"/>
      <c r="N255" s="121"/>
      <c r="O255" s="121"/>
      <c r="P255" s="122">
        <f>SUM(K255:L255)</f>
        <v>0</v>
      </c>
      <c r="Q255" s="121"/>
      <c r="R255" s="123" t="str">
        <f>IF(H255=0,"",(H255-P255/2.5)/H255)</f>
        <v/>
      </c>
      <c r="S255" s="123" t="str">
        <f>IF(H255=0,"",(P255/2.5)/H255)</f>
        <v/>
      </c>
      <c r="T255" s="126" t="str">
        <f>IF(F254="Nije ocijenjen","",IF(F254="Ocijenjen",IF(H255=0,"",IF(D254="Tužilac",IF(S255&lt;0.26,40,IF(S255&lt;0.41,30,IF(S255&lt;0.51,20,IF(S255&lt;=0.6,10,IF(S255&lt;=1,0,))))),IF(S255&lt;0.26,20,IF(S255&lt;0.41,15,IF(S255&lt;0.51,10,IF(S255&lt;=0.6,5,IF(S255&lt;=1,0,)))))))))</f>
        <v/>
      </c>
      <c r="U255" s="620">
        <f>+(U144+U145)/2</f>
        <v>0</v>
      </c>
      <c r="V255" s="622"/>
      <c r="W255" s="622"/>
      <c r="X255" s="622"/>
      <c r="Y255" s="636"/>
      <c r="Z255" s="636"/>
      <c r="AA255" s="638"/>
      <c r="AB255" s="640"/>
      <c r="AC255" s="642"/>
      <c r="AD255" s="658"/>
    </row>
    <row r="256" spans="2:30" ht="11.25" customHeight="1" x14ac:dyDescent="0.2"/>
    <row r="257" spans="2:30" ht="11.25" customHeight="1" x14ac:dyDescent="0.2"/>
    <row r="258" spans="2:30" ht="11.25" customHeight="1" x14ac:dyDescent="0.2"/>
    <row r="259" spans="2:30" ht="11.25" customHeight="1" x14ac:dyDescent="0.2"/>
    <row r="260" spans="2:30" ht="18" customHeight="1" x14ac:dyDescent="0.2">
      <c r="B260" s="441" t="s">
        <v>331</v>
      </c>
    </row>
    <row r="261" spans="2:30" ht="6" customHeight="1" x14ac:dyDescent="0.2">
      <c r="B261" s="441"/>
    </row>
    <row r="262" spans="2:30" ht="6" customHeight="1" x14ac:dyDescent="0.2">
      <c r="B262" s="442"/>
    </row>
    <row r="263" spans="2:30" ht="8.1" customHeight="1" thickBot="1" x14ac:dyDescent="0.25"/>
    <row r="264" spans="2:30" ht="93" customHeight="1" thickBot="1" x14ac:dyDescent="0.25">
      <c r="B264" s="145" t="s">
        <v>59</v>
      </c>
      <c r="C264" s="146" t="s">
        <v>229</v>
      </c>
      <c r="D264" s="146" t="s">
        <v>230</v>
      </c>
      <c r="E264" s="147" t="s">
        <v>231</v>
      </c>
      <c r="F264" s="148"/>
      <c r="S264" s="379" t="s">
        <v>302</v>
      </c>
      <c r="T264" s="380" t="s">
        <v>303</v>
      </c>
      <c r="U264" s="381" t="s">
        <v>304</v>
      </c>
      <c r="Z264" s="385" t="s">
        <v>305</v>
      </c>
      <c r="AA264" s="380" t="s">
        <v>306</v>
      </c>
      <c r="AB264" s="386" t="s">
        <v>245</v>
      </c>
      <c r="AC264" s="387" t="s">
        <v>120</v>
      </c>
      <c r="AD264" s="388" t="s">
        <v>246</v>
      </c>
    </row>
    <row r="265" spans="2:30" s="111" customFormat="1" ht="9" customHeight="1" thickBot="1" x14ac:dyDescent="0.25">
      <c r="B265" s="105" t="s">
        <v>138</v>
      </c>
      <c r="C265" s="106" t="s">
        <v>139</v>
      </c>
      <c r="D265" s="106" t="s">
        <v>140</v>
      </c>
      <c r="E265" s="106" t="s">
        <v>141</v>
      </c>
      <c r="F265" s="106" t="s">
        <v>6</v>
      </c>
      <c r="G265" s="106" t="s">
        <v>7</v>
      </c>
      <c r="H265" s="106" t="s">
        <v>9</v>
      </c>
      <c r="I265" s="106" t="s">
        <v>10</v>
      </c>
      <c r="J265" s="106" t="s">
        <v>93</v>
      </c>
      <c r="K265" s="106" t="s">
        <v>73</v>
      </c>
      <c r="L265" s="106" t="s">
        <v>74</v>
      </c>
      <c r="M265" s="106" t="s">
        <v>75</v>
      </c>
      <c r="N265" s="106" t="s">
        <v>76</v>
      </c>
      <c r="O265" s="106" t="s">
        <v>77</v>
      </c>
      <c r="P265" s="106" t="s">
        <v>78</v>
      </c>
      <c r="Q265" s="107" t="s">
        <v>79</v>
      </c>
      <c r="R265" s="106" t="s">
        <v>80</v>
      </c>
      <c r="S265" s="377" t="s">
        <v>81</v>
      </c>
      <c r="T265" s="377" t="s">
        <v>93</v>
      </c>
      <c r="U265" s="378" t="s">
        <v>122</v>
      </c>
      <c r="V265" s="106" t="s">
        <v>123</v>
      </c>
      <c r="W265" s="106" t="s">
        <v>124</v>
      </c>
      <c r="X265" s="108" t="s">
        <v>125</v>
      </c>
      <c r="Y265" s="206" t="s">
        <v>126</v>
      </c>
      <c r="Z265" s="382" t="s">
        <v>127</v>
      </c>
      <c r="AA265" s="383" t="s">
        <v>128</v>
      </c>
      <c r="AB265" s="377" t="s">
        <v>129</v>
      </c>
      <c r="AC265" s="384" t="s">
        <v>130</v>
      </c>
      <c r="AD265" s="384" t="s">
        <v>244</v>
      </c>
    </row>
    <row r="266" spans="2:30" ht="15" customHeight="1" x14ac:dyDescent="0.2">
      <c r="B266" s="748">
        <v>1</v>
      </c>
      <c r="C266" s="749"/>
      <c r="D266" s="750"/>
      <c r="E266" s="615"/>
      <c r="F266" s="617" t="s">
        <v>133</v>
      </c>
      <c r="G266" s="114" t="s">
        <v>131</v>
      </c>
      <c r="H266" s="115"/>
      <c r="I266" s="115"/>
      <c r="J266" s="115"/>
      <c r="K266" s="115"/>
      <c r="L266" s="115"/>
      <c r="M266" s="115"/>
      <c r="N266" s="115"/>
      <c r="O266" s="115"/>
      <c r="P266" s="116">
        <f>SUM(K266:M266)</f>
        <v>0</v>
      </c>
      <c r="Q266" s="116">
        <f>SUM(N266:O266)</f>
        <v>0</v>
      </c>
      <c r="R266" s="117" t="str">
        <f>IF((H266+I266)=0,"",((H266+I266)-(P266+Q266))/(H266+I266))</f>
        <v/>
      </c>
      <c r="S266" s="117" t="str">
        <f>IF(H266+I266=0,"",(P266+Q266)/(H266+I266))</f>
        <v/>
      </c>
      <c r="T266" s="500" t="str">
        <f>IF(F266="Nije ocijenjen","",IF(F266="Ocijenjen",IF(H266+I266=0,"",IF(S266&lt;0.11,15,IF(S266&lt;0.21,12,IF(S266&lt;0.31,8,IF(S266&lt;=0.5,4,IF(S266&lt;=1,0,))))))))</f>
        <v/>
      </c>
      <c r="U266" s="645" t="str">
        <f>IF(F266="Nije ocijenjen","",IF(F266="Ocijenjen",IF(H267=0,T266,IF(H266+I266=0,T267,(T266+T267)/2))))</f>
        <v/>
      </c>
      <c r="V266" s="633"/>
      <c r="W266" s="633"/>
      <c r="X266" s="633"/>
      <c r="Y266" s="635" t="str">
        <f>IF(V266+W266=0,"",(V266+W266-X266)/(V266+W266))</f>
        <v/>
      </c>
      <c r="Z266" s="635" t="str">
        <f>IF(V266+W266=0,"",(X266)/(V266+W266))</f>
        <v/>
      </c>
      <c r="AA266" s="655" t="str">
        <f>IF(F266="Nije ocijenjen","",IF(F266="Ocijenjen",IF(V266+W266=0,"",IF(Z266&lt;0.11,15,IF(Z266&lt;0.21,12,IF(Z266&lt;0.31,8,IF(Z266&lt;=0.5,4,IF(Z266&lt;=1,0,))))))))</f>
        <v/>
      </c>
      <c r="AB266" s="651" t="str">
        <f>IF(F266="Nije ocijenjen","",IF(F266="Ocijenjen",IF(AA266="",U266,((U266+AA266)/2))))</f>
        <v/>
      </c>
      <c r="AC266" s="653"/>
      <c r="AD266" s="677" t="str">
        <f>IF(F266="Nije ocijenjen","",IF(F266="Ocijenjen",AB266-AC266))</f>
        <v/>
      </c>
    </row>
    <row r="267" spans="2:30" ht="15" customHeight="1" thickBot="1" x14ac:dyDescent="0.25">
      <c r="B267" s="648"/>
      <c r="C267" s="630"/>
      <c r="D267" s="650"/>
      <c r="E267" s="616"/>
      <c r="F267" s="618"/>
      <c r="G267" s="119" t="s">
        <v>132</v>
      </c>
      <c r="H267" s="120"/>
      <c r="I267" s="121"/>
      <c r="J267" s="120"/>
      <c r="K267" s="120"/>
      <c r="L267" s="120"/>
      <c r="M267" s="121"/>
      <c r="N267" s="121"/>
      <c r="O267" s="121"/>
      <c r="P267" s="122">
        <f>SUM(K267:L267)</f>
        <v>0</v>
      </c>
      <c r="Q267" s="121"/>
      <c r="R267" s="123" t="str">
        <f>IF(H267=0,"",(H267-P267/2.5)/H267)</f>
        <v/>
      </c>
      <c r="S267" s="123" t="str">
        <f>IF(H267=0,"",(P267/2.5)/H267)</f>
        <v/>
      </c>
      <c r="T267" s="126" t="str">
        <f>IF(F266="Nije ocijenjen","",IF(F266="Ocijenjen",IF(H267=0,"",IF(S267&lt;0.26,15,IF(S267&lt;0.41,12,IF(S267&lt;0.51,8,IF(S267&lt;=0.6,4,IF(S267&lt;=1,0,))))))))</f>
        <v/>
      </c>
      <c r="U267" s="646" t="e">
        <f t="shared" ref="U267:U279" si="95">+(U264+U265)/2</f>
        <v>#VALUE!</v>
      </c>
      <c r="V267" s="634"/>
      <c r="W267" s="634"/>
      <c r="X267" s="634"/>
      <c r="Y267" s="636"/>
      <c r="Z267" s="636"/>
      <c r="AA267" s="656"/>
      <c r="AB267" s="652"/>
      <c r="AC267" s="654"/>
      <c r="AD267" s="678"/>
    </row>
    <row r="268" spans="2:30" ht="15" customHeight="1" x14ac:dyDescent="0.2">
      <c r="B268" s="647">
        <v>2</v>
      </c>
      <c r="C268" s="629"/>
      <c r="D268" s="649"/>
      <c r="E268" s="615"/>
      <c r="F268" s="617" t="s">
        <v>133</v>
      </c>
      <c r="G268" s="114" t="s">
        <v>131</v>
      </c>
      <c r="H268" s="115"/>
      <c r="I268" s="115"/>
      <c r="J268" s="115"/>
      <c r="K268" s="115"/>
      <c r="L268" s="115"/>
      <c r="M268" s="115"/>
      <c r="N268" s="115"/>
      <c r="O268" s="115"/>
      <c r="P268" s="116">
        <f>SUM(K268:M268)</f>
        <v>0</v>
      </c>
      <c r="Q268" s="116">
        <f>SUM(N268:O268)</f>
        <v>0</v>
      </c>
      <c r="R268" s="117" t="str">
        <f>IF((H268+I268)=0,"",((H268+I268)-(P268+Q268))/(H268+I268))</f>
        <v/>
      </c>
      <c r="S268" s="117" t="str">
        <f>IF(H268+I268=0,"",(P268+Q268)/(H268+I268))</f>
        <v/>
      </c>
      <c r="T268" s="501" t="str">
        <f t="shared" ref="T268" si="96">IF(F268="Nije ocijenjen","",IF(F268="Ocijenjen",IF(H268+I268=0,"",IF(S268&lt;0.11,15,IF(S268&lt;0.21,12,IF(S268&lt;0.31,8,IF(S268&lt;=0.5,4,IF(S268&lt;=1,0,))))))))</f>
        <v/>
      </c>
      <c r="U268" s="645" t="str">
        <f>IF(F268="Nije ocijenjen","",IF(F268="Ocijenjen",IF(H269=0,T268,IF(H268+I268=0,T269,(T268+T269)/2))))</f>
        <v/>
      </c>
      <c r="V268" s="633"/>
      <c r="W268" s="633"/>
      <c r="X268" s="633"/>
      <c r="Y268" s="635" t="str">
        <f>IF(V268+W268=0,"",(V268+W268-X268)/(V268+W268))</f>
        <v/>
      </c>
      <c r="Z268" s="635" t="str">
        <f>IF(V268+W268=0,"",(X268)/(V268+W268))</f>
        <v/>
      </c>
      <c r="AA268" s="655" t="str">
        <f t="shared" ref="AA268" si="97">IF(F268="Nije ocijenjen","",IF(F268="Ocijenjen",IF(V268+W268=0,"",IF(Z268&lt;0.11,15,IF(Z268&lt;0.21,12,IF(Z268&lt;0.31,8,IF(Z268&lt;=0.5,4,IF(Z268&lt;=1,0,))))))))</f>
        <v/>
      </c>
      <c r="AB268" s="651" t="str">
        <f t="shared" ref="AB268" si="98">IF(F268="Nije ocijenjen","",IF(F268="Ocijenjen",IF(AA268="",U268,((U268+AA268)/2))))</f>
        <v/>
      </c>
      <c r="AC268" s="653"/>
      <c r="AD268" s="677" t="str">
        <f>IF(F268="Nije ocijenjen","",IF(F268="Ocijenjen",AB268-AC268))</f>
        <v/>
      </c>
    </row>
    <row r="269" spans="2:30" ht="15" customHeight="1" thickBot="1" x14ac:dyDescent="0.25">
      <c r="B269" s="648"/>
      <c r="C269" s="630"/>
      <c r="D269" s="650"/>
      <c r="E269" s="616"/>
      <c r="F269" s="618"/>
      <c r="G269" s="119" t="s">
        <v>132</v>
      </c>
      <c r="H269" s="120"/>
      <c r="I269" s="121"/>
      <c r="J269" s="120"/>
      <c r="K269" s="120"/>
      <c r="L269" s="120"/>
      <c r="M269" s="121"/>
      <c r="N269" s="121"/>
      <c r="O269" s="121"/>
      <c r="P269" s="122">
        <f>SUM(K269:L269)</f>
        <v>0</v>
      </c>
      <c r="Q269" s="121"/>
      <c r="R269" s="123" t="str">
        <f>IF(H269=0,"",(H269-P269/2.5)/H269)</f>
        <v/>
      </c>
      <c r="S269" s="123" t="str">
        <f>IF(H269=0,"",(P269/2.5)/H269)</f>
        <v/>
      </c>
      <c r="T269" s="126" t="str">
        <f t="shared" ref="T269" si="99">IF(F268="Nije ocijenjen","",IF(F268="Ocijenjen",IF(H269=0,"",IF(S269&lt;0.26,15,IF(S269&lt;0.41,12,IF(S269&lt;0.51,8,IF(S269&lt;=0.6,4,IF(S269&lt;=1,0,))))))))</f>
        <v/>
      </c>
      <c r="U269" s="646" t="e">
        <f t="shared" si="95"/>
        <v>#VALUE!</v>
      </c>
      <c r="V269" s="634"/>
      <c r="W269" s="634"/>
      <c r="X269" s="634"/>
      <c r="Y269" s="636"/>
      <c r="Z269" s="636"/>
      <c r="AA269" s="656"/>
      <c r="AB269" s="652"/>
      <c r="AC269" s="654"/>
      <c r="AD269" s="678"/>
    </row>
    <row r="270" spans="2:30" ht="15" customHeight="1" x14ac:dyDescent="0.2">
      <c r="B270" s="647">
        <v>3</v>
      </c>
      <c r="C270" s="629"/>
      <c r="D270" s="649"/>
      <c r="E270" s="615"/>
      <c r="F270" s="617" t="s">
        <v>133</v>
      </c>
      <c r="G270" s="114" t="s">
        <v>131</v>
      </c>
      <c r="H270" s="115"/>
      <c r="I270" s="115"/>
      <c r="J270" s="115"/>
      <c r="K270" s="115"/>
      <c r="L270" s="115"/>
      <c r="M270" s="115"/>
      <c r="N270" s="115"/>
      <c r="O270" s="115"/>
      <c r="P270" s="116">
        <f>SUM(K270:M270)</f>
        <v>0</v>
      </c>
      <c r="Q270" s="116">
        <f>SUM(N270:O270)</f>
        <v>0</v>
      </c>
      <c r="R270" s="117" t="str">
        <f>IF((H270+I270)=0,"",((H270+I270)-(P270+Q270))/(H270+I270))</f>
        <v/>
      </c>
      <c r="S270" s="117" t="str">
        <f>IF(H270+I270=0,"",(P270+Q270)/(H270+I270))</f>
        <v/>
      </c>
      <c r="T270" s="501" t="str">
        <f t="shared" ref="T270" si="100">IF(F270="Nije ocijenjen","",IF(F270="Ocijenjen",IF(H270+I270=0,"",IF(S270&lt;0.11,15,IF(S270&lt;0.21,12,IF(S270&lt;0.31,8,IF(S270&lt;=0.5,4,IF(S270&lt;=1,0,))))))))</f>
        <v/>
      </c>
      <c r="U270" s="645" t="str">
        <f>IF(F270="Nije ocijenjen","",IF(F270="Ocijenjen",IF(H271=0,T270,IF(H270+I270=0,T271,(T270+T271)/2))))</f>
        <v/>
      </c>
      <c r="V270" s="633"/>
      <c r="W270" s="633"/>
      <c r="X270" s="633"/>
      <c r="Y270" s="635" t="str">
        <f>IF(V270+W270=0,"",(V270+W270-X270)/(V270+W270))</f>
        <v/>
      </c>
      <c r="Z270" s="635" t="str">
        <f>IF(V270+W270=0,"",(X270)/(V270+W270))</f>
        <v/>
      </c>
      <c r="AA270" s="655" t="str">
        <f t="shared" ref="AA270" si="101">IF(F270="Nije ocijenjen","",IF(F270="Ocijenjen",IF(V270+W270=0,"",IF(Z270&lt;0.11,15,IF(Z270&lt;0.21,12,IF(Z270&lt;0.31,8,IF(Z270&lt;=0.5,4,IF(Z270&lt;=1,0,))))))))</f>
        <v/>
      </c>
      <c r="AB270" s="651" t="str">
        <f t="shared" ref="AB270" si="102">IF(F270="Nije ocijenjen","",IF(F270="Ocijenjen",IF(AA270="",U270,((U270+AA270)/2))))</f>
        <v/>
      </c>
      <c r="AC270" s="653"/>
      <c r="AD270" s="677" t="str">
        <f>IF(F270="Nije ocijenjen","",IF(F270="Ocijenjen",AB270-AC270))</f>
        <v/>
      </c>
    </row>
    <row r="271" spans="2:30" ht="15" customHeight="1" thickBot="1" x14ac:dyDescent="0.25">
      <c r="B271" s="648"/>
      <c r="C271" s="630"/>
      <c r="D271" s="650"/>
      <c r="E271" s="616"/>
      <c r="F271" s="618"/>
      <c r="G271" s="119" t="s">
        <v>132</v>
      </c>
      <c r="H271" s="120"/>
      <c r="I271" s="121"/>
      <c r="J271" s="120"/>
      <c r="K271" s="120"/>
      <c r="L271" s="120"/>
      <c r="M271" s="121"/>
      <c r="N271" s="121"/>
      <c r="O271" s="121"/>
      <c r="P271" s="122">
        <f>SUM(K271:L271)</f>
        <v>0</v>
      </c>
      <c r="Q271" s="121"/>
      <c r="R271" s="123" t="str">
        <f>IF(H271=0,"",(H271-P271/2.5)/H271)</f>
        <v/>
      </c>
      <c r="S271" s="123" t="str">
        <f>IF(H271=0,"",(P271/2.5)/H271)</f>
        <v/>
      </c>
      <c r="T271" s="126" t="str">
        <f t="shared" ref="T271" si="103">IF(F270="Nije ocijenjen","",IF(F270="Ocijenjen",IF(H271=0,"",IF(S271&lt;0.26,15,IF(S271&lt;0.41,12,IF(S271&lt;0.51,8,IF(S271&lt;=0.6,4,IF(S271&lt;=1,0,))))))))</f>
        <v/>
      </c>
      <c r="U271" s="646" t="e">
        <f t="shared" si="95"/>
        <v>#VALUE!</v>
      </c>
      <c r="V271" s="634"/>
      <c r="W271" s="634"/>
      <c r="X271" s="634"/>
      <c r="Y271" s="636"/>
      <c r="Z271" s="636"/>
      <c r="AA271" s="656"/>
      <c r="AB271" s="652"/>
      <c r="AC271" s="654"/>
      <c r="AD271" s="678"/>
    </row>
    <row r="272" spans="2:30" ht="15" customHeight="1" x14ac:dyDescent="0.2">
      <c r="B272" s="647">
        <v>4</v>
      </c>
      <c r="C272" s="629"/>
      <c r="D272" s="649"/>
      <c r="E272" s="615"/>
      <c r="F272" s="617" t="s">
        <v>133</v>
      </c>
      <c r="G272" s="114" t="s">
        <v>131</v>
      </c>
      <c r="H272" s="115"/>
      <c r="I272" s="115"/>
      <c r="J272" s="115"/>
      <c r="K272" s="115"/>
      <c r="L272" s="115"/>
      <c r="M272" s="115"/>
      <c r="N272" s="115"/>
      <c r="O272" s="115"/>
      <c r="P272" s="116">
        <f>SUM(K272:M272)</f>
        <v>0</v>
      </c>
      <c r="Q272" s="116">
        <f>SUM(N272:O272)</f>
        <v>0</v>
      </c>
      <c r="R272" s="117" t="str">
        <f>IF((H272+I272)=0,"",((H272+I272)-(P272+Q272))/(H272+I272))</f>
        <v/>
      </c>
      <c r="S272" s="117" t="str">
        <f>IF(H272+I272=0,"",(P272+Q272)/(H272+I272))</f>
        <v/>
      </c>
      <c r="T272" s="501" t="str">
        <f t="shared" ref="T272" si="104">IF(F272="Nije ocijenjen","",IF(F272="Ocijenjen",IF(H272+I272=0,"",IF(S272&lt;0.11,15,IF(S272&lt;0.21,12,IF(S272&lt;0.31,8,IF(S272&lt;=0.5,4,IF(S272&lt;=1,0,))))))))</f>
        <v/>
      </c>
      <c r="U272" s="645" t="str">
        <f>IF(F272="Nije ocijenjen","",IF(F272="Ocijenjen",IF(H273=0,T272,IF(H272+I272=0,T273,(T272+T273)/2))))</f>
        <v/>
      </c>
      <c r="V272" s="633"/>
      <c r="W272" s="633"/>
      <c r="X272" s="633"/>
      <c r="Y272" s="635" t="str">
        <f>IF(V272+W272=0,"",(V272+W272-X272)/(V272+W272))</f>
        <v/>
      </c>
      <c r="Z272" s="635" t="str">
        <f>IF(V272+W272=0,"",(X272)/(V272+W272))</f>
        <v/>
      </c>
      <c r="AA272" s="655" t="str">
        <f t="shared" ref="AA272" si="105">IF(F272="Nije ocijenjen","",IF(F272="Ocijenjen",IF(V272+W272=0,"",IF(Z272&lt;0.11,15,IF(Z272&lt;0.21,12,IF(Z272&lt;0.31,8,IF(Z272&lt;=0.5,4,IF(Z272&lt;=1,0,))))))))</f>
        <v/>
      </c>
      <c r="AB272" s="651" t="str">
        <f t="shared" ref="AB272" si="106">IF(F272="Nije ocijenjen","",IF(F272="Ocijenjen",IF(AA272="",U272,((U272+AA272)/2))))</f>
        <v/>
      </c>
      <c r="AC272" s="653"/>
      <c r="AD272" s="677" t="str">
        <f>IF(F272="Nije ocijenjen","",IF(F272="Ocijenjen",AB272-AC272))</f>
        <v/>
      </c>
    </row>
    <row r="273" spans="1:30" ht="15" customHeight="1" thickBot="1" x14ac:dyDescent="0.25">
      <c r="B273" s="648"/>
      <c r="C273" s="630"/>
      <c r="D273" s="650"/>
      <c r="E273" s="616"/>
      <c r="F273" s="618"/>
      <c r="G273" s="119" t="s">
        <v>132</v>
      </c>
      <c r="H273" s="120"/>
      <c r="I273" s="121"/>
      <c r="J273" s="120"/>
      <c r="K273" s="120"/>
      <c r="L273" s="120"/>
      <c r="M273" s="121"/>
      <c r="N273" s="121"/>
      <c r="O273" s="121"/>
      <c r="P273" s="122">
        <f>SUM(K273:L273)</f>
        <v>0</v>
      </c>
      <c r="Q273" s="121"/>
      <c r="R273" s="123" t="str">
        <f>IF(H273=0,"",(H273-P273/2.5)/H273)</f>
        <v/>
      </c>
      <c r="S273" s="123" t="str">
        <f>IF(H273=0,"",(P273/2.5)/H273)</f>
        <v/>
      </c>
      <c r="T273" s="126" t="str">
        <f t="shared" ref="T273" si="107">IF(F272="Nije ocijenjen","",IF(F272="Ocijenjen",IF(H273=0,"",IF(S273&lt;0.26,15,IF(S273&lt;0.41,12,IF(S273&lt;0.51,8,IF(S273&lt;=0.6,4,IF(S273&lt;=1,0,))))))))</f>
        <v/>
      </c>
      <c r="U273" s="646" t="e">
        <f t="shared" si="95"/>
        <v>#VALUE!</v>
      </c>
      <c r="V273" s="634"/>
      <c r="W273" s="634"/>
      <c r="X273" s="634"/>
      <c r="Y273" s="636"/>
      <c r="Z273" s="636"/>
      <c r="AA273" s="656"/>
      <c r="AB273" s="652"/>
      <c r="AC273" s="654"/>
      <c r="AD273" s="678"/>
    </row>
    <row r="274" spans="1:30" ht="15" customHeight="1" x14ac:dyDescent="0.2">
      <c r="B274" s="647">
        <v>5</v>
      </c>
      <c r="C274" s="629"/>
      <c r="D274" s="649"/>
      <c r="E274" s="615"/>
      <c r="F274" s="617" t="s">
        <v>133</v>
      </c>
      <c r="G274" s="114" t="s">
        <v>131</v>
      </c>
      <c r="H274" s="115"/>
      <c r="I274" s="115"/>
      <c r="J274" s="115"/>
      <c r="K274" s="115"/>
      <c r="L274" s="115"/>
      <c r="M274" s="115"/>
      <c r="N274" s="115"/>
      <c r="O274" s="115"/>
      <c r="P274" s="116">
        <f>SUM(K274:M274)</f>
        <v>0</v>
      </c>
      <c r="Q274" s="116">
        <f>SUM(N274:O274)</f>
        <v>0</v>
      </c>
      <c r="R274" s="117" t="str">
        <f>IF((H274+I274)=0,"",((H274+I274)-(P274+Q274))/(H274+I274))</f>
        <v/>
      </c>
      <c r="S274" s="117" t="str">
        <f>IF(H274+I274=0,"",(P274+Q274)/(H274+I274))</f>
        <v/>
      </c>
      <c r="T274" s="501" t="str">
        <f t="shared" ref="T274" si="108">IF(F274="Nije ocijenjen","",IF(F274="Ocijenjen",IF(H274+I274=0,"",IF(S274&lt;0.11,15,IF(S274&lt;0.21,12,IF(S274&lt;0.31,8,IF(S274&lt;=0.5,4,IF(S274&lt;=1,0,))))))))</f>
        <v/>
      </c>
      <c r="U274" s="645" t="str">
        <f>IF(F274="Nije ocijenjen","",IF(F274="Ocijenjen",IF(H275=0,T274,IF(H274+I274=0,T275,(T274+T275)/2))))</f>
        <v/>
      </c>
      <c r="V274" s="633"/>
      <c r="W274" s="633"/>
      <c r="X274" s="633"/>
      <c r="Y274" s="635" t="str">
        <f>IF(V274+W274=0,"",(V274+W274-X274)/(V274+W274))</f>
        <v/>
      </c>
      <c r="Z274" s="635" t="str">
        <f>IF(V274+W274=0,"",(X274)/(V274+W274))</f>
        <v/>
      </c>
      <c r="AA274" s="655" t="str">
        <f t="shared" ref="AA274" si="109">IF(F274="Nije ocijenjen","",IF(F274="Ocijenjen",IF(V274+W274=0,"",IF(Z274&lt;0.11,15,IF(Z274&lt;0.21,12,IF(Z274&lt;0.31,8,IF(Z274&lt;=0.5,4,IF(Z274&lt;=1,0,))))))))</f>
        <v/>
      </c>
      <c r="AB274" s="651" t="str">
        <f t="shared" ref="AB274" si="110">IF(F274="Nije ocijenjen","",IF(F274="Ocijenjen",IF(AA274="",U274,((U274+AA274)/2))))</f>
        <v/>
      </c>
      <c r="AC274" s="653"/>
      <c r="AD274" s="677" t="str">
        <f>IF(F274="Nije ocijenjen","",IF(F274="Ocijenjen",AB274-AC274))</f>
        <v/>
      </c>
    </row>
    <row r="275" spans="1:30" ht="15" customHeight="1" thickBot="1" x14ac:dyDescent="0.25">
      <c r="B275" s="648"/>
      <c r="C275" s="630"/>
      <c r="D275" s="650"/>
      <c r="E275" s="616"/>
      <c r="F275" s="618"/>
      <c r="G275" s="119" t="s">
        <v>132</v>
      </c>
      <c r="H275" s="120"/>
      <c r="I275" s="121"/>
      <c r="J275" s="120"/>
      <c r="K275" s="120"/>
      <c r="L275" s="120"/>
      <c r="M275" s="121"/>
      <c r="N275" s="121"/>
      <c r="O275" s="121"/>
      <c r="P275" s="122">
        <f>SUM(K275:L275)</f>
        <v>0</v>
      </c>
      <c r="Q275" s="121"/>
      <c r="R275" s="123" t="str">
        <f>IF(H275=0,"",(H275-P275/2.5)/H275)</f>
        <v/>
      </c>
      <c r="S275" s="123" t="str">
        <f>IF(H275=0,"",(P275/2.5)/H275)</f>
        <v/>
      </c>
      <c r="T275" s="126" t="str">
        <f t="shared" ref="T275" si="111">IF(F274="Nije ocijenjen","",IF(F274="Ocijenjen",IF(H275=0,"",IF(S275&lt;0.26,15,IF(S275&lt;0.41,12,IF(S275&lt;0.51,8,IF(S275&lt;=0.6,4,IF(S275&lt;=1,0,))))))))</f>
        <v/>
      </c>
      <c r="U275" s="646" t="e">
        <f t="shared" si="95"/>
        <v>#VALUE!</v>
      </c>
      <c r="V275" s="634"/>
      <c r="W275" s="634"/>
      <c r="X275" s="634"/>
      <c r="Y275" s="636"/>
      <c r="Z275" s="636"/>
      <c r="AA275" s="656"/>
      <c r="AB275" s="652"/>
      <c r="AC275" s="654"/>
      <c r="AD275" s="678"/>
    </row>
    <row r="276" spans="1:30" ht="13.5" hidden="1" customHeight="1" thickBot="1" x14ac:dyDescent="0.25">
      <c r="A276" s="358"/>
      <c r="B276" s="647"/>
      <c r="C276" s="763"/>
      <c r="D276" s="623" t="s">
        <v>142</v>
      </c>
      <c r="E276" s="625"/>
      <c r="F276" s="643" t="s">
        <v>133</v>
      </c>
      <c r="G276" s="114" t="s">
        <v>131</v>
      </c>
      <c r="H276" s="115">
        <f t="shared" ref="H276:O276" si="112">+H11</f>
        <v>0</v>
      </c>
      <c r="I276" s="115">
        <f t="shared" si="112"/>
        <v>0</v>
      </c>
      <c r="J276" s="115">
        <f t="shared" si="112"/>
        <v>0</v>
      </c>
      <c r="K276" s="115">
        <f t="shared" si="112"/>
        <v>0</v>
      </c>
      <c r="L276" s="115">
        <f t="shared" si="112"/>
        <v>0</v>
      </c>
      <c r="M276" s="115">
        <f t="shared" si="112"/>
        <v>0</v>
      </c>
      <c r="N276" s="115">
        <f t="shared" si="112"/>
        <v>0</v>
      </c>
      <c r="O276" s="115">
        <f t="shared" si="112"/>
        <v>0</v>
      </c>
      <c r="P276" s="116">
        <f>SUM(K276:M276)</f>
        <v>0</v>
      </c>
      <c r="Q276" s="116">
        <f>SUM(N276:O276)</f>
        <v>0</v>
      </c>
      <c r="R276" s="117" t="str">
        <f>IF((H276+I276)=0,"",((H276+I276)-(P276+Q276))/(H276+I276))</f>
        <v/>
      </c>
      <c r="S276" s="117" t="str">
        <f>IF(H276+I276=0,"",(P276+Q276)/(H276+I276))</f>
        <v/>
      </c>
      <c r="T276" s="501" t="str">
        <f t="shared" ref="T276" si="113">IF(F276="Nije ocijenjen","",IF(F276="Ocijenjen",IF(H276+I276=0,"",IF(S276&lt;0.11,15,IF(S276&lt;0.21,12,IF(S276&lt;0.31,8,IF(S276&lt;=0.5,4,IF(S276&lt;=1,0,))))))))</f>
        <v/>
      </c>
      <c r="U276" s="645" t="str">
        <f>IF(F276="Nije ocijenjen","",IF(F276="Ocijenjen",IF(H277=0,T276,IF(H276+I276=0,T277,(T276+T277)/2))))</f>
        <v/>
      </c>
      <c r="V276" s="633">
        <f>+V11</f>
        <v>0</v>
      </c>
      <c r="W276" s="633">
        <f>+W11</f>
        <v>0</v>
      </c>
      <c r="X276" s="633">
        <f>+X11</f>
        <v>0</v>
      </c>
      <c r="Y276" s="635" t="str">
        <f>IF(V276+W276=0,"",(V276+W276-X276)/(V276+W276))</f>
        <v/>
      </c>
      <c r="Z276" s="635" t="str">
        <f>IF(V276+W276=0,"",(X276)/(V276+W276))</f>
        <v/>
      </c>
      <c r="AA276" s="655" t="str">
        <f t="shared" ref="AA276" si="114">IF(F276="Nije ocijenjen","",IF(F276="Ocijenjen",IF(V276+W276=0,"",IF(Z276&lt;0.11,15,IF(Z276&lt;0.21,12,IF(Z276&lt;0.31,8,IF(Z276&lt;=0.5,4,IF(Z276&lt;=1,0,))))))))</f>
        <v/>
      </c>
      <c r="AB276" s="651" t="str">
        <f t="shared" ref="AB276" si="115">IF(F276="Nije ocijenjen","",IF(F276="Ocijenjen",IF(AA276="",U276,((U276+AA276)/2))))</f>
        <v/>
      </c>
      <c r="AC276" s="653"/>
      <c r="AD276" s="677" t="str">
        <f>IF(F276="Nije ocijenjen","",IF(F276="Ocijenjen",AB276-AC276))</f>
        <v/>
      </c>
    </row>
    <row r="277" spans="1:30" ht="13.5" hidden="1" customHeight="1" thickBot="1" x14ac:dyDescent="0.25">
      <c r="A277" s="358"/>
      <c r="B277" s="648"/>
      <c r="C277" s="764"/>
      <c r="D277" s="624"/>
      <c r="E277" s="626"/>
      <c r="F277" s="644"/>
      <c r="G277" s="119" t="s">
        <v>132</v>
      </c>
      <c r="H277" s="115">
        <f>+H12</f>
        <v>0</v>
      </c>
      <c r="I277" s="121"/>
      <c r="J277" s="115">
        <f>+J12</f>
        <v>0</v>
      </c>
      <c r="K277" s="115">
        <f>+K12</f>
        <v>0</v>
      </c>
      <c r="L277" s="115">
        <f>+L12</f>
        <v>0</v>
      </c>
      <c r="M277" s="121"/>
      <c r="N277" s="121"/>
      <c r="O277" s="121"/>
      <c r="P277" s="122">
        <f>SUM(K277:L277)</f>
        <v>0</v>
      </c>
      <c r="Q277" s="121"/>
      <c r="R277" s="123" t="str">
        <f>IF(H277=0,"",(H277-P277/2.5)/H277)</f>
        <v/>
      </c>
      <c r="S277" s="123" t="str">
        <f>IF(H277=0,"",(P277/2.5)/H277)</f>
        <v/>
      </c>
      <c r="T277" s="126" t="str">
        <f t="shared" ref="T277" si="116">IF(F276="Nije ocijenjen","",IF(F276="Ocijenjen",IF(H277=0,"",IF(S277&lt;0.26,15,IF(S277&lt;0.41,12,IF(S277&lt;0.51,8,IF(S277&lt;=0.6,4,IF(S277&lt;=1,0,))))))))</f>
        <v/>
      </c>
      <c r="U277" s="646" t="e">
        <f>+(#REF!+#REF!)/2</f>
        <v>#REF!</v>
      </c>
      <c r="V277" s="634"/>
      <c r="W277" s="634"/>
      <c r="X277" s="634"/>
      <c r="Y277" s="636"/>
      <c r="Z277" s="636"/>
      <c r="AA277" s="656"/>
      <c r="AB277" s="652"/>
      <c r="AC277" s="654"/>
      <c r="AD277" s="678"/>
    </row>
    <row r="278" spans="1:30" ht="15" customHeight="1" x14ac:dyDescent="0.2">
      <c r="B278" s="647">
        <v>6</v>
      </c>
      <c r="C278" s="763"/>
      <c r="D278" s="623" t="s">
        <v>252</v>
      </c>
      <c r="E278" s="625"/>
      <c r="F278" s="643" t="s">
        <v>133</v>
      </c>
      <c r="G278" s="114" t="s">
        <v>131</v>
      </c>
      <c r="H278" s="115"/>
      <c r="I278" s="115"/>
      <c r="J278" s="115"/>
      <c r="K278" s="115"/>
      <c r="L278" s="115"/>
      <c r="M278" s="115"/>
      <c r="N278" s="115"/>
      <c r="O278" s="115"/>
      <c r="P278" s="116">
        <f>SUM(K278:M278)</f>
        <v>0</v>
      </c>
      <c r="Q278" s="116">
        <f>SUM(N278:O278)</f>
        <v>0</v>
      </c>
      <c r="R278" s="117" t="str">
        <f>IF((H278+I278)=0,"",((H278+I278)-(P278+Q278))/(H278+I278))</f>
        <v/>
      </c>
      <c r="S278" s="117" t="str">
        <f>IF(H278+I278=0,"",(P278+Q278)/(H278+I278))</f>
        <v/>
      </c>
      <c r="T278" s="501" t="str">
        <f t="shared" ref="T278" si="117">IF(F278="Nije ocijenjen","",IF(F278="Ocijenjen",IF(H278+I278=0,"",IF(S278&lt;0.11,15,IF(S278&lt;0.21,12,IF(S278&lt;0.31,8,IF(S278&lt;=0.5,4,IF(S278&lt;=1,0,))))))))</f>
        <v/>
      </c>
      <c r="U278" s="645" t="str">
        <f>IF(F278="Nije ocijenjen","",IF(F278="Ocijenjen",IF(H279=0,T278,IF(H278+I278=0,T279,(T278+T279)/2))))</f>
        <v/>
      </c>
      <c r="V278" s="633"/>
      <c r="W278" s="633"/>
      <c r="X278" s="633"/>
      <c r="Y278" s="635" t="str">
        <f>IF(V278+W278=0,"",(V278+W278-X278)/(V278+W278))</f>
        <v/>
      </c>
      <c r="Z278" s="635" t="str">
        <f>IF(V278+W278=0,"",(X278)/(V278+W278))</f>
        <v/>
      </c>
      <c r="AA278" s="655" t="str">
        <f t="shared" ref="AA278" si="118">IF(F278="Nije ocijenjen","",IF(F278="Ocijenjen",IF(V278+W278=0,"",IF(Z278&lt;0.11,15,IF(Z278&lt;0.21,12,IF(Z278&lt;0.31,8,IF(Z278&lt;=0.5,4,IF(Z278&lt;=1,0,))))))))</f>
        <v/>
      </c>
      <c r="AB278" s="651" t="str">
        <f t="shared" ref="AB278" si="119">IF(F278="Nije ocijenjen","",IF(F278="Ocijenjen",IF(AA278="",U278,((U278+AA278)/2))))</f>
        <v/>
      </c>
      <c r="AC278" s="653"/>
      <c r="AD278" s="677" t="str">
        <f>IF(F278="Nije ocijenjen","",IF(F278="Ocijenjen",AB278-AC278))</f>
        <v/>
      </c>
    </row>
    <row r="279" spans="1:30" ht="15" customHeight="1" thickBot="1" x14ac:dyDescent="0.25">
      <c r="B279" s="648"/>
      <c r="C279" s="764"/>
      <c r="D279" s="624"/>
      <c r="E279" s="626"/>
      <c r="F279" s="644"/>
      <c r="G279" s="119" t="s">
        <v>132</v>
      </c>
      <c r="H279" s="120"/>
      <c r="I279" s="121"/>
      <c r="J279" s="120"/>
      <c r="K279" s="120"/>
      <c r="L279" s="120"/>
      <c r="M279" s="121"/>
      <c r="N279" s="121"/>
      <c r="O279" s="121"/>
      <c r="P279" s="122">
        <f>SUM(K279:L279)</f>
        <v>0</v>
      </c>
      <c r="Q279" s="121"/>
      <c r="R279" s="123" t="str">
        <f>IF(H279=0,"",(H279-P279/2.5)/H279)</f>
        <v/>
      </c>
      <c r="S279" s="123" t="str">
        <f>IF(H279=0,"",(P279/2.5)/H279)</f>
        <v/>
      </c>
      <c r="T279" s="126" t="str">
        <f t="shared" ref="T279" si="120">IF(F278="Nije ocijenjen","",IF(F278="Ocijenjen",IF(H279=0,"",IF(S279&lt;0.26,15,IF(S279&lt;0.41,12,IF(S279&lt;0.51,8,IF(S279&lt;=0.6,4,IF(S279&lt;=1,0,))))))))</f>
        <v/>
      </c>
      <c r="U279" s="646" t="e">
        <f t="shared" si="95"/>
        <v>#VALUE!</v>
      </c>
      <c r="V279" s="634"/>
      <c r="W279" s="634"/>
      <c r="X279" s="634"/>
      <c r="Y279" s="636"/>
      <c r="Z279" s="636"/>
      <c r="AA279" s="656"/>
      <c r="AB279" s="652"/>
      <c r="AC279" s="654"/>
      <c r="AD279" s="678"/>
    </row>
    <row r="280" spans="1:30" s="150" customFormat="1" ht="27" hidden="1" customHeight="1" x14ac:dyDescent="0.2">
      <c r="B280" s="149"/>
      <c r="H280" s="150">
        <f t="shared" ref="H280:O280" si="121">+H266+H268+H270+H272+H274+H276+H278</f>
        <v>0</v>
      </c>
      <c r="I280" s="150">
        <f t="shared" si="121"/>
        <v>0</v>
      </c>
      <c r="J280" s="150">
        <f t="shared" si="121"/>
        <v>0</v>
      </c>
      <c r="K280" s="150">
        <f t="shared" si="121"/>
        <v>0</v>
      </c>
      <c r="L280" s="150">
        <f t="shared" si="121"/>
        <v>0</v>
      </c>
      <c r="M280" s="150">
        <f t="shared" si="121"/>
        <v>0</v>
      </c>
      <c r="N280" s="150">
        <f t="shared" si="121"/>
        <v>0</v>
      </c>
      <c r="O280" s="150">
        <f t="shared" si="121"/>
        <v>0</v>
      </c>
      <c r="P280" s="151">
        <f>SUM(K280:M280)</f>
        <v>0</v>
      </c>
      <c r="Q280" s="150">
        <f>SUM(Q266,Q268,Q270,Q272,Q274,Q276,Q278)</f>
        <v>0</v>
      </c>
      <c r="R280" s="152"/>
      <c r="S280" s="152"/>
      <c r="T280" s="153"/>
      <c r="U280" s="153"/>
      <c r="V280" s="150">
        <f>SUM(V266:V279)</f>
        <v>0</v>
      </c>
      <c r="W280" s="150">
        <f>SUM(W266:W279)</f>
        <v>0</v>
      </c>
      <c r="X280" s="150">
        <f>SUM(X266:X279)</f>
        <v>0</v>
      </c>
      <c r="Y280" s="152"/>
      <c r="Z280" s="152"/>
      <c r="AA280" s="153"/>
      <c r="AB280" s="154"/>
      <c r="AC280" s="153"/>
      <c r="AD280" s="154"/>
    </row>
    <row r="281" spans="1:30" s="150" customFormat="1" ht="13.5" thickBot="1" x14ac:dyDescent="0.25">
      <c r="H281" s="150">
        <f>+H267+H269+H271+H273+H275+H277+H279</f>
        <v>0</v>
      </c>
      <c r="J281" s="150">
        <f t="shared" ref="J281:O281" si="122">+J267+J269+J271+J273+J275+J277+J279</f>
        <v>0</v>
      </c>
      <c r="K281" s="150">
        <f t="shared" si="122"/>
        <v>0</v>
      </c>
      <c r="L281" s="150">
        <f t="shared" si="122"/>
        <v>0</v>
      </c>
      <c r="M281" s="150">
        <f t="shared" si="122"/>
        <v>0</v>
      </c>
      <c r="N281" s="150">
        <f t="shared" si="122"/>
        <v>0</v>
      </c>
      <c r="O281" s="150">
        <f t="shared" si="122"/>
        <v>0</v>
      </c>
      <c r="P281" s="155">
        <f>SUM(K281:L281)</f>
        <v>0</v>
      </c>
      <c r="R281" s="152"/>
      <c r="S281" s="152"/>
      <c r="T281" s="153"/>
      <c r="U281" s="153"/>
      <c r="Y281" s="152"/>
      <c r="Z281" s="152"/>
      <c r="AA281" s="153"/>
      <c r="AB281" s="154"/>
      <c r="AC281" s="153"/>
      <c r="AD281" s="154"/>
    </row>
    <row r="282" spans="1:30" s="148" customFormat="1" ht="24.95" customHeight="1" thickBot="1" x14ac:dyDescent="0.25">
      <c r="B282" s="156" t="s">
        <v>143</v>
      </c>
      <c r="C282" s="157"/>
      <c r="D282" s="157"/>
      <c r="E282" s="157"/>
      <c r="F282" s="157"/>
      <c r="G282" s="158"/>
      <c r="H282" s="135">
        <f>+H280+H281</f>
        <v>0</v>
      </c>
      <c r="I282" s="135">
        <f>+I280</f>
        <v>0</v>
      </c>
      <c r="J282" s="135">
        <f>+J280+J281</f>
        <v>0</v>
      </c>
      <c r="K282" s="135">
        <f>+K280+K281</f>
        <v>0</v>
      </c>
      <c r="L282" s="135">
        <f>+L280+L281</f>
        <v>0</v>
      </c>
      <c r="M282" s="135">
        <f>+M280</f>
        <v>0</v>
      </c>
      <c r="N282" s="135">
        <f>+N280</f>
        <v>0</v>
      </c>
      <c r="O282" s="135">
        <f>+O280</f>
        <v>0</v>
      </c>
      <c r="P282" s="135">
        <f>+P280+P281</f>
        <v>0</v>
      </c>
      <c r="Q282" s="135">
        <f>+Q280</f>
        <v>0</v>
      </c>
      <c r="R282" s="159"/>
      <c r="S282" s="159"/>
      <c r="T282" s="160"/>
      <c r="U282" s="160"/>
      <c r="V282" s="135">
        <f t="shared" ref="V282:X282" si="123">+V280</f>
        <v>0</v>
      </c>
      <c r="W282" s="135">
        <f t="shared" si="123"/>
        <v>0</v>
      </c>
      <c r="X282" s="135">
        <f t="shared" si="123"/>
        <v>0</v>
      </c>
      <c r="Y282" s="159"/>
      <c r="Z282" s="207"/>
      <c r="AA282" s="160"/>
      <c r="AB282" s="161"/>
      <c r="AC282" s="160"/>
      <c r="AD282" s="162"/>
    </row>
    <row r="283" spans="1:30" ht="11.25" customHeight="1" x14ac:dyDescent="0.2"/>
    <row r="284" spans="1:30" ht="11.25" customHeight="1" x14ac:dyDescent="0.2"/>
    <row r="285" spans="1:30" ht="7.5" customHeight="1" x14ac:dyDescent="0.2"/>
    <row r="286" spans="1:30" s="330" customFormat="1" ht="15" customHeight="1" x14ac:dyDescent="0.2">
      <c r="B286" s="771" t="s">
        <v>212</v>
      </c>
      <c r="C286" s="771"/>
      <c r="D286" s="771"/>
      <c r="E286" s="771"/>
      <c r="F286" s="771"/>
      <c r="G286" s="771"/>
      <c r="H286" s="771"/>
      <c r="I286" s="771"/>
      <c r="J286" s="771"/>
      <c r="K286" s="771"/>
      <c r="L286" s="771"/>
      <c r="M286" s="771"/>
      <c r="N286" s="771"/>
      <c r="O286" s="771"/>
      <c r="P286" s="771"/>
      <c r="Q286" s="771"/>
      <c r="R286" s="771"/>
      <c r="S286" s="771"/>
      <c r="T286" s="362"/>
      <c r="U286" s="362"/>
      <c r="V286" s="362"/>
      <c r="Y286" s="328"/>
      <c r="Z286" s="328"/>
      <c r="AA286" s="329"/>
      <c r="AB286" s="331"/>
      <c r="AC286" s="329"/>
      <c r="AD286" s="331"/>
    </row>
    <row r="287" spans="1:30" s="330" customFormat="1" ht="9.9499999999999993" customHeight="1" x14ac:dyDescent="0.2">
      <c r="B287" s="496"/>
      <c r="C287" s="496"/>
      <c r="D287" s="496"/>
      <c r="E287" s="496"/>
      <c r="F287" s="496"/>
      <c r="G287" s="496"/>
      <c r="H287" s="496"/>
      <c r="I287" s="496"/>
      <c r="J287" s="496"/>
      <c r="K287" s="496"/>
      <c r="L287" s="496"/>
      <c r="M287" s="496"/>
      <c r="N287" s="496"/>
      <c r="O287" s="496"/>
      <c r="P287" s="496"/>
      <c r="Q287" s="496"/>
      <c r="R287" s="496"/>
      <c r="S287" s="496"/>
      <c r="T287" s="362"/>
      <c r="U287" s="362"/>
      <c r="V287" s="362"/>
      <c r="Y287" s="328"/>
      <c r="Z287" s="328"/>
      <c r="AA287" s="329"/>
      <c r="AB287" s="331"/>
      <c r="AC287" s="329"/>
      <c r="AD287" s="331"/>
    </row>
    <row r="288" spans="1:30" s="330" customFormat="1" ht="15" customHeight="1" x14ac:dyDescent="0.2">
      <c r="B288" s="769" t="s">
        <v>155</v>
      </c>
      <c r="C288" s="769"/>
      <c r="D288" s="769"/>
      <c r="E288" s="769"/>
      <c r="F288" s="769"/>
      <c r="G288" s="769"/>
      <c r="H288" s="769"/>
      <c r="I288" s="769"/>
      <c r="J288" s="769"/>
      <c r="K288" s="769"/>
      <c r="L288" s="769"/>
      <c r="M288" s="769"/>
      <c r="N288" s="769"/>
      <c r="O288" s="769"/>
      <c r="P288" s="769"/>
      <c r="Q288" s="769"/>
      <c r="R288" s="769"/>
      <c r="S288" s="769"/>
      <c r="T288" s="362"/>
      <c r="U288" s="362"/>
      <c r="V288" s="362"/>
      <c r="Y288" s="328"/>
      <c r="Z288" s="328"/>
      <c r="AA288" s="329"/>
      <c r="AB288" s="331"/>
      <c r="AC288" s="329"/>
      <c r="AD288" s="331"/>
    </row>
    <row r="289" spans="2:30" s="330" customFormat="1" ht="9.9499999999999993" customHeight="1" x14ac:dyDescent="0.2">
      <c r="B289" s="497"/>
      <c r="C289" s="497"/>
      <c r="D289" s="497"/>
      <c r="E289" s="497"/>
      <c r="F289" s="497"/>
      <c r="G289" s="497"/>
      <c r="H289" s="497"/>
      <c r="I289" s="497"/>
      <c r="J289" s="497"/>
      <c r="K289" s="497"/>
      <c r="L289" s="497"/>
      <c r="M289" s="497"/>
      <c r="N289" s="497"/>
      <c r="O289" s="497"/>
      <c r="P289" s="497"/>
      <c r="Q289" s="497"/>
      <c r="R289" s="497"/>
      <c r="S289" s="497"/>
      <c r="T289" s="362"/>
      <c r="U289" s="362"/>
      <c r="V289" s="362"/>
      <c r="Y289" s="328"/>
      <c r="Z289" s="328"/>
      <c r="AA289" s="329"/>
      <c r="AB289" s="331"/>
      <c r="AC289" s="329"/>
      <c r="AD289" s="331"/>
    </row>
    <row r="290" spans="2:30" s="330" customFormat="1" ht="15" customHeight="1" x14ac:dyDescent="0.2">
      <c r="B290" s="601" t="s">
        <v>250</v>
      </c>
      <c r="C290" s="601"/>
      <c r="D290" s="601"/>
      <c r="E290" s="601"/>
      <c r="F290" s="601"/>
      <c r="G290" s="601"/>
      <c r="H290" s="601"/>
      <c r="I290" s="601"/>
      <c r="J290" s="601"/>
      <c r="K290" s="601"/>
      <c r="L290" s="601"/>
      <c r="M290" s="601"/>
      <c r="N290" s="601"/>
      <c r="O290" s="601"/>
      <c r="P290" s="601"/>
      <c r="Q290" s="601"/>
      <c r="R290" s="601"/>
      <c r="S290" s="601"/>
      <c r="T290" s="362"/>
      <c r="U290" s="362"/>
      <c r="V290" s="362"/>
      <c r="Y290" s="328"/>
      <c r="Z290" s="328"/>
      <c r="AA290" s="329"/>
      <c r="AB290" s="331"/>
      <c r="AC290" s="329"/>
      <c r="AD290" s="331"/>
    </row>
    <row r="291" spans="2:30" s="330" customFormat="1" ht="9.9499999999999993" customHeight="1" x14ac:dyDescent="0.2">
      <c r="B291" s="493"/>
      <c r="C291" s="493"/>
      <c r="D291" s="493"/>
      <c r="E291" s="493"/>
      <c r="F291" s="493"/>
      <c r="G291" s="493"/>
      <c r="H291" s="493"/>
      <c r="I291" s="493"/>
      <c r="J291" s="493"/>
      <c r="K291" s="493"/>
      <c r="L291" s="493"/>
      <c r="M291" s="493"/>
      <c r="N291" s="493"/>
      <c r="O291" s="493"/>
      <c r="P291" s="493"/>
      <c r="Q291" s="493"/>
      <c r="R291" s="493"/>
      <c r="S291" s="493"/>
      <c r="T291" s="362"/>
      <c r="U291" s="362"/>
      <c r="V291" s="362"/>
      <c r="Y291" s="328"/>
      <c r="Z291" s="328"/>
      <c r="AA291" s="329"/>
      <c r="AB291" s="331"/>
      <c r="AC291" s="329"/>
      <c r="AD291" s="331"/>
    </row>
    <row r="292" spans="2:30" s="330" customFormat="1" ht="15" customHeight="1" x14ac:dyDescent="0.2">
      <c r="B292" s="601" t="s">
        <v>251</v>
      </c>
      <c r="C292" s="601"/>
      <c r="D292" s="601"/>
      <c r="E292" s="601"/>
      <c r="F292" s="601"/>
      <c r="G292" s="601"/>
      <c r="H292" s="601"/>
      <c r="I292" s="601"/>
      <c r="J292" s="601"/>
      <c r="K292" s="601"/>
      <c r="L292" s="601"/>
      <c r="M292" s="601"/>
      <c r="N292" s="601"/>
      <c r="O292" s="601"/>
      <c r="P292" s="601"/>
      <c r="Q292" s="601"/>
      <c r="R292" s="601"/>
      <c r="S292" s="601"/>
      <c r="T292" s="362"/>
      <c r="U292" s="362"/>
      <c r="V292" s="362"/>
      <c r="Y292" s="328"/>
      <c r="Z292" s="328"/>
      <c r="AA292" s="329"/>
      <c r="AB292" s="331"/>
      <c r="AC292" s="329"/>
      <c r="AD292" s="331"/>
    </row>
    <row r="293" spans="2:30" s="330" customFormat="1" ht="9.9499999999999993" customHeight="1" x14ac:dyDescent="0.2">
      <c r="B293" s="493"/>
      <c r="C293" s="493"/>
      <c r="D293" s="493"/>
      <c r="E293" s="493"/>
      <c r="F293" s="493"/>
      <c r="G293" s="493"/>
      <c r="H293" s="493"/>
      <c r="I293" s="493"/>
      <c r="J293" s="493"/>
      <c r="K293" s="493"/>
      <c r="L293" s="493"/>
      <c r="M293" s="493"/>
      <c r="N293" s="493"/>
      <c r="O293" s="493"/>
      <c r="P293" s="493"/>
      <c r="Q293" s="493"/>
      <c r="R293" s="493"/>
      <c r="S293" s="493"/>
      <c r="T293" s="362"/>
      <c r="U293" s="362"/>
      <c r="V293" s="362"/>
      <c r="Y293" s="328"/>
      <c r="Z293" s="328"/>
      <c r="AA293" s="329"/>
      <c r="AB293" s="331"/>
      <c r="AC293" s="329"/>
      <c r="AD293" s="331"/>
    </row>
    <row r="294" spans="2:30" s="330" customFormat="1" ht="15" customHeight="1" x14ac:dyDescent="0.2">
      <c r="B294" s="770" t="s">
        <v>253</v>
      </c>
      <c r="C294" s="770"/>
      <c r="D294" s="770"/>
      <c r="E294" s="770"/>
      <c r="F294" s="770"/>
      <c r="G294" s="770"/>
      <c r="H294" s="770"/>
      <c r="I294" s="770"/>
      <c r="J294" s="770"/>
      <c r="K294" s="770"/>
      <c r="L294" s="770"/>
      <c r="M294" s="770"/>
      <c r="N294" s="770"/>
      <c r="O294" s="770"/>
      <c r="P294" s="770"/>
      <c r="Q294" s="770"/>
      <c r="R294" s="770"/>
      <c r="S294" s="770"/>
      <c r="T294" s="362"/>
      <c r="U294" s="362"/>
      <c r="V294" s="362"/>
      <c r="Y294" s="328"/>
      <c r="Z294" s="328"/>
      <c r="AA294" s="329"/>
      <c r="AB294" s="331"/>
      <c r="AC294" s="329"/>
      <c r="AD294" s="331"/>
    </row>
    <row r="295" spans="2:30" s="333" customFormat="1" ht="15" customHeight="1" x14ac:dyDescent="0.2">
      <c r="B295" s="363"/>
      <c r="C295" s="363"/>
      <c r="D295" s="363"/>
      <c r="E295" s="363"/>
      <c r="F295" s="363"/>
      <c r="G295" s="363"/>
      <c r="H295" s="363"/>
      <c r="I295" s="363"/>
      <c r="J295" s="363"/>
      <c r="K295" s="363"/>
      <c r="L295" s="363"/>
      <c r="M295" s="363"/>
      <c r="N295" s="363"/>
      <c r="O295" s="363"/>
      <c r="P295" s="363"/>
      <c r="Q295" s="363"/>
      <c r="R295" s="363"/>
      <c r="S295" s="363"/>
      <c r="T295" s="363"/>
      <c r="U295" s="363"/>
      <c r="V295" s="363"/>
      <c r="Y295" s="208"/>
      <c r="Z295" s="208"/>
      <c r="AA295" s="332"/>
      <c r="AB295" s="334"/>
      <c r="AC295" s="332"/>
      <c r="AD295" s="334"/>
    </row>
    <row r="296" spans="2:30" s="333" customFormat="1" ht="27.75" customHeight="1" x14ac:dyDescent="0.2">
      <c r="B296" s="607" t="s">
        <v>346</v>
      </c>
      <c r="C296" s="607"/>
      <c r="D296" s="607"/>
      <c r="E296" s="607"/>
      <c r="F296" s="607"/>
      <c r="G296" s="607"/>
      <c r="H296" s="607"/>
      <c r="I296" s="607"/>
      <c r="J296" s="607"/>
      <c r="K296" s="607"/>
      <c r="L296" s="607"/>
      <c r="M296" s="607"/>
      <c r="N296" s="607"/>
      <c r="O296" s="607"/>
      <c r="P296" s="607"/>
      <c r="Q296" s="607"/>
      <c r="R296" s="607"/>
      <c r="S296" s="607"/>
      <c r="T296" s="607"/>
      <c r="U296" s="607"/>
      <c r="V296" s="363"/>
      <c r="Y296" s="208"/>
      <c r="Z296" s="208"/>
      <c r="AA296" s="332"/>
      <c r="AB296" s="334"/>
      <c r="AC296" s="332"/>
      <c r="AD296" s="334"/>
    </row>
    <row r="297" spans="2:30" s="333" customFormat="1" ht="9.9499999999999993" customHeight="1" x14ac:dyDescent="0.2">
      <c r="B297" s="498"/>
      <c r="C297" s="498"/>
      <c r="D297" s="498"/>
      <c r="E297" s="498"/>
      <c r="F297" s="498"/>
      <c r="G297" s="498"/>
      <c r="H297" s="498"/>
      <c r="I297" s="498"/>
      <c r="J297" s="498"/>
      <c r="K297" s="498"/>
      <c r="L297" s="498"/>
      <c r="M297" s="498"/>
      <c r="N297" s="498"/>
      <c r="O297" s="498"/>
      <c r="P297" s="498"/>
      <c r="Q297" s="498"/>
      <c r="R297" s="498"/>
      <c r="S297" s="498"/>
      <c r="T297" s="498"/>
      <c r="U297" s="498"/>
      <c r="V297" s="363"/>
      <c r="Y297" s="208"/>
      <c r="Z297" s="208"/>
      <c r="AA297" s="332"/>
      <c r="AB297" s="334"/>
      <c r="AC297" s="332"/>
      <c r="AD297" s="334"/>
    </row>
    <row r="298" spans="2:30" s="330" customFormat="1" ht="27.75" customHeight="1" x14ac:dyDescent="0.2">
      <c r="B298" s="608" t="s">
        <v>336</v>
      </c>
      <c r="C298" s="608"/>
      <c r="D298" s="608"/>
      <c r="E298" s="608"/>
      <c r="F298" s="608"/>
      <c r="G298" s="608"/>
      <c r="H298" s="608"/>
      <c r="I298" s="608"/>
      <c r="J298" s="608"/>
      <c r="K298" s="608"/>
      <c r="L298" s="608"/>
      <c r="M298" s="608"/>
      <c r="N298" s="608"/>
      <c r="O298" s="608"/>
      <c r="P298" s="608"/>
      <c r="Q298" s="608"/>
      <c r="R298" s="608"/>
      <c r="S298" s="608"/>
      <c r="T298" s="608"/>
      <c r="U298" s="608"/>
      <c r="V298" s="608"/>
      <c r="Y298" s="328"/>
      <c r="Z298" s="328"/>
      <c r="AA298" s="329"/>
      <c r="AB298" s="331"/>
      <c r="AC298" s="329"/>
      <c r="AD298" s="331"/>
    </row>
    <row r="299" spans="2:30" s="330" customFormat="1" ht="30.75" customHeight="1" x14ac:dyDescent="0.2">
      <c r="B299" s="608" t="s">
        <v>327</v>
      </c>
      <c r="C299" s="608"/>
      <c r="D299" s="608"/>
      <c r="E299" s="608"/>
      <c r="F299" s="608"/>
      <c r="G299" s="608"/>
      <c r="H299" s="608"/>
      <c r="I299" s="608"/>
      <c r="J299" s="608"/>
      <c r="K299" s="608"/>
      <c r="L299" s="608"/>
      <c r="M299" s="608"/>
      <c r="N299" s="608"/>
      <c r="O299" s="608"/>
      <c r="P299" s="608"/>
      <c r="Q299" s="608"/>
      <c r="R299" s="608"/>
      <c r="S299" s="608"/>
      <c r="T299" s="608"/>
      <c r="U299" s="608"/>
      <c r="V299" s="608"/>
      <c r="Y299" s="328"/>
      <c r="Z299" s="328"/>
      <c r="AA299" s="329"/>
      <c r="AB299" s="331"/>
      <c r="AC299" s="329"/>
      <c r="AD299" s="331"/>
    </row>
    <row r="300" spans="2:30" s="330" customFormat="1" ht="15" customHeight="1" x14ac:dyDescent="0.2">
      <c r="B300" s="608" t="s">
        <v>328</v>
      </c>
      <c r="C300" s="608"/>
      <c r="D300" s="608"/>
      <c r="E300" s="608"/>
      <c r="F300" s="608"/>
      <c r="G300" s="608"/>
      <c r="H300" s="608"/>
      <c r="I300" s="608"/>
      <c r="J300" s="608"/>
      <c r="K300" s="608"/>
      <c r="L300" s="608"/>
      <c r="M300" s="608"/>
      <c r="N300" s="608"/>
      <c r="O300" s="608"/>
      <c r="P300" s="608"/>
      <c r="Q300" s="608"/>
      <c r="R300" s="608"/>
      <c r="S300" s="608"/>
      <c r="T300" s="608"/>
      <c r="U300" s="608"/>
      <c r="V300" s="608"/>
      <c r="Y300" s="328"/>
      <c r="Z300" s="328"/>
      <c r="AA300" s="329"/>
      <c r="AB300" s="331"/>
      <c r="AC300" s="329"/>
      <c r="AD300" s="331"/>
    </row>
    <row r="301" spans="2:30" s="330" customFormat="1" ht="9.9499999999999993" customHeight="1" x14ac:dyDescent="0.2">
      <c r="B301" s="499"/>
      <c r="C301" s="499"/>
      <c r="D301" s="499"/>
      <c r="E301" s="499"/>
      <c r="F301" s="499"/>
      <c r="G301" s="499"/>
      <c r="H301" s="499"/>
      <c r="I301" s="499"/>
      <c r="J301" s="499"/>
      <c r="K301" s="499"/>
      <c r="L301" s="499"/>
      <c r="M301" s="499"/>
      <c r="N301" s="499"/>
      <c r="O301" s="499"/>
      <c r="P301" s="499"/>
      <c r="Q301" s="499"/>
      <c r="R301" s="499"/>
      <c r="S301" s="499"/>
      <c r="T301" s="499"/>
      <c r="U301" s="499"/>
      <c r="V301" s="499"/>
      <c r="Y301" s="328"/>
      <c r="Z301" s="328"/>
      <c r="AA301" s="329"/>
      <c r="AB301" s="331"/>
      <c r="AC301" s="329"/>
      <c r="AD301" s="331"/>
    </row>
    <row r="302" spans="2:30" ht="15" customHeight="1" x14ac:dyDescent="0.2">
      <c r="B302" s="768" t="s">
        <v>329</v>
      </c>
      <c r="C302" s="768"/>
      <c r="D302" s="768"/>
      <c r="E302" s="768"/>
      <c r="F302" s="768"/>
      <c r="G302" s="768"/>
      <c r="H302" s="768"/>
      <c r="I302" s="768"/>
      <c r="J302" s="768"/>
      <c r="K302" s="768"/>
      <c r="L302" s="768"/>
      <c r="M302" s="768"/>
      <c r="N302" s="768"/>
      <c r="O302" s="768"/>
      <c r="P302" s="768"/>
      <c r="Q302" s="768"/>
      <c r="R302" s="768"/>
      <c r="S302" s="768"/>
      <c r="T302" s="768"/>
      <c r="U302" s="768"/>
      <c r="V302" s="768"/>
    </row>
    <row r="303" spans="2:30" ht="15" customHeight="1" x14ac:dyDescent="0.2">
      <c r="B303" s="768"/>
      <c r="C303" s="768"/>
      <c r="D303" s="768"/>
      <c r="E303" s="768"/>
      <c r="F303" s="768"/>
      <c r="G303" s="768"/>
      <c r="H303" s="768"/>
      <c r="I303" s="768"/>
      <c r="J303" s="768"/>
      <c r="K303" s="768"/>
      <c r="L303" s="768"/>
      <c r="M303" s="768"/>
      <c r="N303" s="768"/>
      <c r="O303" s="768"/>
      <c r="P303" s="768"/>
      <c r="Q303" s="768"/>
      <c r="R303" s="768"/>
      <c r="S303" s="768"/>
      <c r="T303" s="768"/>
      <c r="U303" s="768"/>
      <c r="V303" s="768"/>
      <c r="Y303" s="101"/>
      <c r="Z303" s="101"/>
      <c r="AA303" s="101"/>
      <c r="AB303" s="101"/>
      <c r="AC303" s="101"/>
      <c r="AD303" s="101"/>
    </row>
    <row r="304" spans="2:30" ht="15" customHeight="1" x14ac:dyDescent="0.2">
      <c r="B304" s="768"/>
      <c r="C304" s="768"/>
      <c r="D304" s="768"/>
      <c r="E304" s="768"/>
      <c r="F304" s="768"/>
      <c r="G304" s="768"/>
      <c r="H304" s="768"/>
      <c r="I304" s="768"/>
      <c r="J304" s="768"/>
      <c r="K304" s="768"/>
      <c r="L304" s="768"/>
      <c r="M304" s="768"/>
      <c r="N304" s="768"/>
      <c r="O304" s="768"/>
      <c r="P304" s="768"/>
      <c r="Q304" s="768"/>
      <c r="R304" s="768"/>
      <c r="S304" s="768"/>
      <c r="T304" s="768"/>
      <c r="U304" s="768"/>
      <c r="V304" s="768"/>
      <c r="Y304" s="101"/>
      <c r="Z304" s="101"/>
      <c r="AA304" s="101"/>
      <c r="AB304" s="101"/>
      <c r="AC304" s="101"/>
      <c r="AD304" s="101"/>
    </row>
    <row r="305" spans="2:30" ht="6" customHeight="1" x14ac:dyDescent="0.2">
      <c r="B305" s="768"/>
      <c r="C305" s="768"/>
      <c r="D305" s="768"/>
      <c r="E305" s="768"/>
      <c r="F305" s="768"/>
      <c r="G305" s="768"/>
      <c r="H305" s="768"/>
      <c r="I305" s="768"/>
      <c r="J305" s="768"/>
      <c r="K305" s="768"/>
      <c r="L305" s="768"/>
      <c r="M305" s="768"/>
      <c r="N305" s="768"/>
      <c r="O305" s="768"/>
      <c r="P305" s="768"/>
      <c r="Q305" s="768"/>
      <c r="R305" s="768"/>
      <c r="S305" s="768"/>
      <c r="T305" s="768"/>
      <c r="U305" s="768"/>
      <c r="V305" s="768"/>
      <c r="Y305" s="101"/>
      <c r="Z305" s="101"/>
      <c r="AA305" s="101"/>
      <c r="AB305" s="101"/>
      <c r="AC305" s="101"/>
      <c r="AD305" s="101"/>
    </row>
    <row r="306" spans="2:30" ht="157.5" customHeight="1" x14ac:dyDescent="0.2">
      <c r="B306" s="767" t="s">
        <v>334</v>
      </c>
      <c r="C306" s="767"/>
      <c r="D306" s="767"/>
      <c r="E306" s="767"/>
      <c r="F306" s="767"/>
      <c r="G306" s="767"/>
      <c r="H306" s="767"/>
      <c r="I306" s="767"/>
      <c r="J306" s="767"/>
      <c r="K306" s="767"/>
      <c r="L306" s="767"/>
      <c r="M306" s="767"/>
      <c r="N306" s="767"/>
      <c r="O306" s="767"/>
      <c r="P306" s="767"/>
      <c r="Q306" s="767"/>
      <c r="R306" s="767"/>
      <c r="S306" s="767"/>
      <c r="T306" s="767"/>
      <c r="U306" s="767"/>
      <c r="V306" s="767"/>
      <c r="W306" s="525"/>
      <c r="Y306" s="101"/>
      <c r="Z306" s="101"/>
      <c r="AA306" s="101"/>
      <c r="AB306" s="101"/>
      <c r="AC306" s="101"/>
      <c r="AD306" s="101"/>
    </row>
    <row r="307" spans="2:30" x14ac:dyDescent="0.2">
      <c r="B307" s="305"/>
      <c r="C307" s="305"/>
      <c r="D307" s="305"/>
      <c r="E307" s="305"/>
      <c r="F307" s="305"/>
      <c r="G307" s="305"/>
      <c r="H307" s="305"/>
      <c r="I307" s="305"/>
      <c r="J307" s="305"/>
      <c r="K307" s="305"/>
      <c r="L307" s="305"/>
      <c r="M307" s="305"/>
      <c r="N307" s="305"/>
      <c r="O307" s="305"/>
      <c r="P307" s="305"/>
      <c r="Q307" s="305"/>
      <c r="R307" s="306"/>
      <c r="S307" s="306"/>
      <c r="T307" s="101"/>
      <c r="U307" s="101"/>
      <c r="Y307" s="101"/>
      <c r="Z307" s="101"/>
      <c r="AA307" s="101"/>
      <c r="AB307" s="101"/>
      <c r="AC307" s="101"/>
      <c r="AD307" s="101"/>
    </row>
    <row r="308" spans="2:30" x14ac:dyDescent="0.2">
      <c r="B308" s="305"/>
      <c r="C308" s="305"/>
      <c r="D308" s="305"/>
      <c r="E308" s="305"/>
      <c r="F308" s="305"/>
      <c r="G308" s="305"/>
      <c r="H308" s="305"/>
      <c r="I308" s="305"/>
      <c r="J308" s="305"/>
      <c r="K308" s="305"/>
      <c r="L308" s="305"/>
      <c r="M308" s="305"/>
      <c r="N308" s="305"/>
      <c r="O308" s="305"/>
      <c r="P308" s="305"/>
      <c r="Q308" s="305"/>
      <c r="R308" s="306"/>
      <c r="S308" s="306"/>
      <c r="T308" s="101"/>
      <c r="U308" s="101"/>
      <c r="Y308" s="101"/>
      <c r="Z308" s="101"/>
      <c r="AA308" s="101"/>
      <c r="AB308" s="101"/>
      <c r="AC308" s="101"/>
      <c r="AD308" s="101"/>
    </row>
    <row r="309" spans="2:30" x14ac:dyDescent="0.2">
      <c r="B309" s="305"/>
      <c r="C309" s="305"/>
      <c r="D309" s="305"/>
      <c r="E309" s="305"/>
      <c r="F309" s="305"/>
      <c r="G309" s="305"/>
      <c r="H309" s="305"/>
      <c r="I309" s="305"/>
      <c r="J309" s="305"/>
      <c r="K309" s="305"/>
      <c r="L309" s="305"/>
      <c r="M309" s="305"/>
      <c r="N309" s="305"/>
      <c r="O309" s="305"/>
      <c r="P309" s="305"/>
      <c r="Q309" s="305"/>
      <c r="R309" s="306"/>
      <c r="S309" s="306"/>
      <c r="T309" s="101"/>
      <c r="U309" s="101"/>
      <c r="Y309" s="101"/>
      <c r="Z309" s="101"/>
      <c r="AA309" s="101"/>
      <c r="AB309" s="101"/>
      <c r="AC309" s="101"/>
      <c r="AD309" s="101"/>
    </row>
    <row r="310" spans="2:30" x14ac:dyDescent="0.2">
      <c r="B310" s="305"/>
      <c r="C310" s="305"/>
      <c r="D310" s="305"/>
      <c r="E310" s="305"/>
      <c r="F310" s="305"/>
      <c r="G310" s="305"/>
      <c r="H310" s="305"/>
      <c r="I310" s="305"/>
      <c r="J310" s="305"/>
      <c r="K310" s="305"/>
      <c r="L310" s="305"/>
      <c r="M310" s="305"/>
      <c r="N310" s="305"/>
      <c r="O310" s="305"/>
      <c r="P310" s="305"/>
      <c r="Q310" s="305"/>
      <c r="R310" s="306"/>
      <c r="S310" s="306"/>
      <c r="T310" s="101"/>
      <c r="U310" s="101"/>
      <c r="Y310" s="101"/>
      <c r="Z310" s="101"/>
      <c r="AA310" s="101"/>
      <c r="AB310" s="101"/>
      <c r="AC310" s="101"/>
      <c r="AD310" s="101"/>
    </row>
    <row r="311" spans="2:30" x14ac:dyDescent="0.2">
      <c r="B311" s="305"/>
      <c r="C311" s="305"/>
      <c r="D311" s="305"/>
      <c r="E311" s="305"/>
      <c r="F311" s="305"/>
      <c r="G311" s="305"/>
      <c r="H311" s="305"/>
      <c r="I311" s="305"/>
      <c r="J311" s="305"/>
      <c r="K311" s="305"/>
      <c r="L311" s="305"/>
      <c r="M311" s="305"/>
      <c r="N311" s="305"/>
      <c r="O311" s="305"/>
      <c r="P311" s="305"/>
      <c r="Q311" s="305"/>
      <c r="R311" s="306"/>
      <c r="S311" s="306"/>
      <c r="T311" s="101"/>
      <c r="U311" s="101"/>
      <c r="Y311" s="101"/>
      <c r="Z311" s="101"/>
      <c r="AA311" s="101"/>
      <c r="AB311" s="101"/>
      <c r="AC311" s="101"/>
      <c r="AD311" s="101"/>
    </row>
    <row r="312" spans="2:30" x14ac:dyDescent="0.2">
      <c r="B312" s="305"/>
      <c r="C312" s="305"/>
      <c r="D312" s="305"/>
      <c r="E312" s="305"/>
      <c r="F312" s="305"/>
      <c r="G312" s="305"/>
      <c r="H312" s="305"/>
      <c r="I312" s="305"/>
      <c r="J312" s="305"/>
      <c r="K312" s="305"/>
      <c r="L312" s="305"/>
      <c r="M312" s="305"/>
      <c r="N312" s="305"/>
      <c r="O312" s="305"/>
      <c r="P312" s="305"/>
      <c r="Q312" s="305"/>
      <c r="R312" s="306"/>
      <c r="S312" s="306"/>
      <c r="T312" s="101"/>
      <c r="U312" s="101"/>
      <c r="Y312" s="101"/>
      <c r="Z312" s="101"/>
      <c r="AA312" s="101"/>
      <c r="AB312" s="101"/>
      <c r="AC312" s="101"/>
      <c r="AD312" s="101"/>
    </row>
    <row r="313" spans="2:30" x14ac:dyDescent="0.2">
      <c r="B313" s="305"/>
      <c r="C313" s="305"/>
      <c r="D313" s="305"/>
      <c r="E313" s="305"/>
      <c r="F313" s="305"/>
      <c r="G313" s="305"/>
      <c r="H313" s="305"/>
      <c r="I313" s="305"/>
      <c r="J313" s="305"/>
      <c r="K313" s="305"/>
      <c r="L313" s="305"/>
      <c r="M313" s="305"/>
      <c r="N313" s="305"/>
      <c r="O313" s="305"/>
      <c r="P313" s="305"/>
      <c r="Q313" s="305"/>
      <c r="R313" s="306"/>
      <c r="S313" s="306"/>
      <c r="T313" s="101"/>
      <c r="U313" s="101"/>
      <c r="Y313" s="101"/>
      <c r="Z313" s="101"/>
      <c r="AA313" s="101"/>
      <c r="AB313" s="101"/>
      <c r="AC313" s="101"/>
      <c r="AD313" s="101"/>
    </row>
    <row r="314" spans="2:30" x14ac:dyDescent="0.2">
      <c r="B314" s="305"/>
      <c r="C314" s="305"/>
      <c r="D314" s="305"/>
      <c r="E314" s="305"/>
      <c r="F314" s="305"/>
      <c r="G314" s="305"/>
      <c r="H314" s="305"/>
      <c r="I314" s="305"/>
      <c r="J314" s="305"/>
      <c r="K314" s="305"/>
      <c r="L314" s="305"/>
      <c r="M314" s="305"/>
      <c r="N314" s="305"/>
      <c r="O314" s="305"/>
      <c r="P314" s="305"/>
      <c r="Q314" s="305"/>
      <c r="R314" s="306"/>
      <c r="S314" s="306"/>
      <c r="T314" s="101"/>
      <c r="U314" s="101"/>
      <c r="Y314" s="101"/>
      <c r="Z314" s="101"/>
      <c r="AA314" s="101"/>
      <c r="AB314" s="101"/>
      <c r="AC314" s="101"/>
      <c r="AD314" s="101"/>
    </row>
    <row r="315" spans="2:30" x14ac:dyDescent="0.2">
      <c r="B315" s="305"/>
      <c r="C315" s="305"/>
      <c r="D315" s="305"/>
      <c r="E315" s="305"/>
      <c r="F315" s="305"/>
      <c r="G315" s="305"/>
      <c r="H315" s="305"/>
      <c r="I315" s="305"/>
      <c r="J315" s="305"/>
      <c r="K315" s="305"/>
      <c r="L315" s="305"/>
      <c r="M315" s="305"/>
      <c r="N315" s="305"/>
      <c r="O315" s="305"/>
      <c r="P315" s="305"/>
      <c r="Q315" s="305"/>
      <c r="R315" s="306"/>
      <c r="S315" s="306"/>
      <c r="T315" s="101"/>
      <c r="U315" s="101"/>
      <c r="Y315" s="101"/>
      <c r="Z315" s="101"/>
      <c r="AA315" s="101"/>
      <c r="AB315" s="101"/>
      <c r="AC315" s="101"/>
      <c r="AD315" s="101"/>
    </row>
    <row r="316" spans="2:30" x14ac:dyDescent="0.2">
      <c r="B316" s="305"/>
      <c r="C316" s="305"/>
      <c r="D316" s="305"/>
      <c r="E316" s="305"/>
      <c r="F316" s="305"/>
      <c r="G316" s="305"/>
      <c r="H316" s="305"/>
      <c r="I316" s="305"/>
      <c r="J316" s="305"/>
      <c r="K316" s="305"/>
      <c r="L316" s="305"/>
      <c r="M316" s="305"/>
      <c r="N316" s="305"/>
      <c r="O316" s="305"/>
      <c r="P316" s="305"/>
      <c r="Q316" s="305"/>
      <c r="R316" s="306"/>
      <c r="S316" s="306"/>
      <c r="T316" s="101"/>
      <c r="U316" s="101"/>
      <c r="Y316" s="101"/>
      <c r="Z316" s="101"/>
      <c r="AA316" s="101"/>
      <c r="AB316" s="101"/>
      <c r="AC316" s="101"/>
      <c r="AD316" s="101"/>
    </row>
    <row r="317" spans="2:30" x14ac:dyDescent="0.2">
      <c r="B317" s="305"/>
      <c r="C317" s="305"/>
      <c r="D317" s="305"/>
      <c r="E317" s="305"/>
      <c r="F317" s="305"/>
      <c r="G317" s="305"/>
      <c r="H317" s="305"/>
      <c r="I317" s="305"/>
      <c r="J317" s="305"/>
      <c r="K317" s="305"/>
      <c r="L317" s="305"/>
      <c r="M317" s="305"/>
      <c r="N317" s="305"/>
      <c r="O317" s="305"/>
      <c r="P317" s="305"/>
      <c r="Q317" s="305"/>
      <c r="R317" s="306"/>
      <c r="S317" s="306"/>
      <c r="T317" s="101"/>
      <c r="U317" s="101"/>
      <c r="Y317" s="101"/>
      <c r="Z317" s="101"/>
      <c r="AA317" s="101"/>
      <c r="AB317" s="101"/>
      <c r="AC317" s="101"/>
      <c r="AD317" s="101"/>
    </row>
    <row r="318" spans="2:30" x14ac:dyDescent="0.2">
      <c r="B318" s="305"/>
      <c r="C318" s="305"/>
      <c r="D318" s="305"/>
      <c r="E318" s="305"/>
      <c r="F318" s="305"/>
      <c r="G318" s="305"/>
      <c r="H318" s="305"/>
      <c r="I318" s="305"/>
      <c r="J318" s="305"/>
      <c r="K318" s="305"/>
      <c r="L318" s="305"/>
      <c r="M318" s="305"/>
      <c r="N318" s="305"/>
      <c r="O318" s="305"/>
      <c r="P318" s="305"/>
      <c r="Q318" s="305"/>
      <c r="R318" s="306"/>
      <c r="S318" s="306"/>
      <c r="T318" s="101"/>
      <c r="U318" s="101"/>
      <c r="Y318" s="101"/>
      <c r="Z318" s="101"/>
      <c r="AA318" s="101"/>
      <c r="AB318" s="101"/>
      <c r="AC318" s="101"/>
      <c r="AD318" s="101"/>
    </row>
    <row r="319" spans="2:30" x14ac:dyDescent="0.2">
      <c r="B319" s="305"/>
      <c r="C319" s="305"/>
      <c r="D319" s="305"/>
      <c r="E319" s="305"/>
      <c r="F319" s="305"/>
      <c r="G319" s="305"/>
      <c r="H319" s="305"/>
      <c r="I319" s="305"/>
      <c r="J319" s="305"/>
      <c r="K319" s="305"/>
      <c r="L319" s="305"/>
      <c r="M319" s="305"/>
      <c r="N319" s="305"/>
      <c r="O319" s="305"/>
      <c r="P319" s="305"/>
      <c r="Q319" s="305"/>
      <c r="R319" s="306"/>
      <c r="S319" s="306"/>
      <c r="T319" s="101"/>
      <c r="U319" s="101"/>
      <c r="Y319" s="101"/>
      <c r="Z319" s="101"/>
      <c r="AA319" s="101"/>
      <c r="AB319" s="101"/>
      <c r="AC319" s="101"/>
      <c r="AD319" s="101"/>
    </row>
    <row r="320" spans="2:30" x14ac:dyDescent="0.2">
      <c r="B320" s="305"/>
      <c r="C320" s="305"/>
      <c r="D320" s="305"/>
      <c r="E320" s="305"/>
      <c r="F320" s="305"/>
      <c r="G320" s="305"/>
      <c r="H320" s="305"/>
      <c r="I320" s="305"/>
      <c r="J320" s="305"/>
      <c r="K320" s="305"/>
      <c r="L320" s="305"/>
      <c r="M320" s="305"/>
      <c r="N320" s="305"/>
      <c r="O320" s="305"/>
      <c r="P320" s="305"/>
      <c r="Q320" s="305"/>
      <c r="R320" s="306"/>
      <c r="S320" s="306"/>
      <c r="T320" s="101"/>
      <c r="U320" s="101"/>
      <c r="Y320" s="101"/>
      <c r="Z320" s="101"/>
      <c r="AA320" s="101"/>
      <c r="AB320" s="101"/>
      <c r="AC320" s="101"/>
      <c r="AD320" s="101"/>
    </row>
    <row r="321" spans="2:30" x14ac:dyDescent="0.2">
      <c r="B321" s="305"/>
      <c r="C321" s="305"/>
      <c r="D321" s="305"/>
      <c r="E321" s="305"/>
      <c r="F321" s="305"/>
      <c r="G321" s="305"/>
      <c r="H321" s="305"/>
      <c r="I321" s="305"/>
      <c r="J321" s="305"/>
      <c r="K321" s="305"/>
      <c r="L321" s="305"/>
      <c r="M321" s="305"/>
      <c r="N321" s="305"/>
      <c r="O321" s="305"/>
      <c r="P321" s="305"/>
      <c r="Q321" s="305"/>
      <c r="R321" s="306"/>
      <c r="S321" s="306"/>
      <c r="T321" s="101"/>
      <c r="U321" s="101"/>
      <c r="Y321" s="101"/>
      <c r="Z321" s="101"/>
      <c r="AA321" s="101"/>
      <c r="AB321" s="101"/>
      <c r="AC321" s="101"/>
      <c r="AD321" s="101"/>
    </row>
    <row r="322" spans="2:30" x14ac:dyDescent="0.2">
      <c r="B322" s="305"/>
      <c r="C322" s="305"/>
      <c r="D322" s="305"/>
      <c r="E322" s="305"/>
      <c r="F322" s="305"/>
      <c r="G322" s="305"/>
      <c r="H322" s="305"/>
      <c r="I322" s="305"/>
      <c r="J322" s="305"/>
      <c r="K322" s="305"/>
      <c r="L322" s="305"/>
      <c r="M322" s="305"/>
      <c r="N322" s="305"/>
      <c r="O322" s="305"/>
      <c r="P322" s="305"/>
      <c r="Q322" s="305"/>
      <c r="R322" s="306"/>
      <c r="S322" s="306"/>
      <c r="T322" s="101"/>
      <c r="U322" s="101"/>
      <c r="Y322" s="101"/>
      <c r="Z322" s="101"/>
      <c r="AA322" s="101"/>
      <c r="AB322" s="101"/>
      <c r="AC322" s="101"/>
      <c r="AD322" s="101"/>
    </row>
    <row r="323" spans="2:30" x14ac:dyDescent="0.2">
      <c r="B323" s="305"/>
      <c r="C323" s="305"/>
      <c r="D323" s="305"/>
      <c r="E323" s="305"/>
      <c r="F323" s="305"/>
      <c r="G323" s="305"/>
      <c r="H323" s="305"/>
      <c r="I323" s="305"/>
      <c r="J323" s="305"/>
      <c r="K323" s="305"/>
      <c r="L323" s="305"/>
      <c r="M323" s="305"/>
      <c r="N323" s="305"/>
      <c r="O323" s="305"/>
      <c r="P323" s="305"/>
      <c r="Q323" s="305"/>
      <c r="R323" s="306"/>
      <c r="S323" s="306"/>
      <c r="T323" s="101"/>
      <c r="U323" s="101"/>
      <c r="Y323" s="101"/>
      <c r="Z323" s="101"/>
      <c r="AA323" s="101"/>
      <c r="AB323" s="101"/>
      <c r="AC323" s="101"/>
      <c r="AD323" s="101"/>
    </row>
    <row r="324" spans="2:30" x14ac:dyDescent="0.2">
      <c r="B324" s="305"/>
      <c r="C324" s="305"/>
      <c r="D324" s="305"/>
      <c r="E324" s="305"/>
      <c r="F324" s="305"/>
      <c r="G324" s="305"/>
      <c r="H324" s="305"/>
      <c r="I324" s="305"/>
      <c r="J324" s="305"/>
      <c r="K324" s="305"/>
      <c r="L324" s="305"/>
      <c r="M324" s="305"/>
      <c r="N324" s="305"/>
      <c r="O324" s="305"/>
      <c r="P324" s="305"/>
      <c r="Q324" s="305"/>
      <c r="R324" s="306"/>
      <c r="S324" s="306"/>
      <c r="T324" s="101"/>
      <c r="U324" s="101"/>
      <c r="Y324" s="101"/>
      <c r="Z324" s="101"/>
      <c r="AA324" s="101"/>
      <c r="AB324" s="101"/>
      <c r="AC324" s="101"/>
      <c r="AD324" s="101"/>
    </row>
    <row r="325" spans="2:30" x14ac:dyDescent="0.2">
      <c r="B325" s="305"/>
      <c r="C325" s="305"/>
      <c r="D325" s="305"/>
      <c r="E325" s="305"/>
      <c r="F325" s="305"/>
      <c r="G325" s="305"/>
      <c r="H325" s="305"/>
      <c r="I325" s="305"/>
      <c r="J325" s="305"/>
      <c r="K325" s="305"/>
      <c r="L325" s="305"/>
      <c r="M325" s="305"/>
      <c r="N325" s="305"/>
      <c r="O325" s="305"/>
      <c r="P325" s="305"/>
      <c r="Q325" s="305"/>
      <c r="R325" s="306"/>
      <c r="S325" s="306"/>
      <c r="T325" s="101"/>
      <c r="U325" s="101"/>
      <c r="Y325" s="101"/>
      <c r="Z325" s="101"/>
      <c r="AA325" s="101"/>
      <c r="AB325" s="101"/>
      <c r="AC325" s="101"/>
      <c r="AD325" s="101"/>
    </row>
    <row r="326" spans="2:30" x14ac:dyDescent="0.2">
      <c r="B326" s="305"/>
      <c r="C326" s="305"/>
      <c r="D326" s="305"/>
      <c r="E326" s="305"/>
      <c r="F326" s="305"/>
      <c r="G326" s="305"/>
      <c r="H326" s="305"/>
      <c r="I326" s="305"/>
      <c r="J326" s="305"/>
      <c r="K326" s="305"/>
      <c r="L326" s="305"/>
      <c r="M326" s="305"/>
      <c r="N326" s="305"/>
      <c r="O326" s="305"/>
      <c r="P326" s="305"/>
      <c r="Q326" s="305"/>
      <c r="R326" s="306"/>
      <c r="S326" s="306"/>
      <c r="T326" s="101"/>
      <c r="U326" s="101"/>
      <c r="Y326" s="101"/>
      <c r="Z326" s="101"/>
      <c r="AA326" s="101"/>
      <c r="AB326" s="101"/>
      <c r="AC326" s="101"/>
      <c r="AD326" s="101"/>
    </row>
    <row r="327" spans="2:30" x14ac:dyDescent="0.2">
      <c r="B327" s="305"/>
      <c r="C327" s="305"/>
      <c r="D327" s="305"/>
      <c r="E327" s="305"/>
      <c r="F327" s="305"/>
      <c r="G327" s="305"/>
      <c r="H327" s="305"/>
      <c r="I327" s="305"/>
      <c r="J327" s="305"/>
      <c r="K327" s="305"/>
      <c r="L327" s="305"/>
      <c r="M327" s="305"/>
      <c r="N327" s="305"/>
      <c r="O327" s="305"/>
      <c r="P327" s="305"/>
      <c r="Q327" s="305"/>
      <c r="R327" s="306"/>
      <c r="S327" s="306"/>
      <c r="T327" s="101"/>
      <c r="U327" s="101"/>
      <c r="Y327" s="101"/>
      <c r="Z327" s="101"/>
      <c r="AA327" s="101"/>
      <c r="AB327" s="101"/>
      <c r="AC327" s="101"/>
      <c r="AD327" s="101"/>
    </row>
    <row r="328" spans="2:30" x14ac:dyDescent="0.2">
      <c r="B328" s="305"/>
      <c r="C328" s="305"/>
      <c r="D328" s="305"/>
      <c r="E328" s="305"/>
      <c r="F328" s="305"/>
      <c r="G328" s="305"/>
      <c r="H328" s="305"/>
      <c r="I328" s="305"/>
      <c r="J328" s="305"/>
      <c r="K328" s="305"/>
      <c r="L328" s="305"/>
      <c r="M328" s="305"/>
      <c r="N328" s="305"/>
      <c r="O328" s="305"/>
      <c r="P328" s="305"/>
      <c r="Q328" s="305"/>
      <c r="R328" s="306"/>
      <c r="S328" s="306"/>
      <c r="T328" s="101"/>
      <c r="U328" s="101"/>
      <c r="Y328" s="101"/>
      <c r="Z328" s="101"/>
      <c r="AA328" s="101"/>
      <c r="AB328" s="101"/>
      <c r="AC328" s="101"/>
      <c r="AD328" s="101"/>
    </row>
    <row r="329" spans="2:30" x14ac:dyDescent="0.2">
      <c r="B329" s="305"/>
      <c r="C329" s="305"/>
      <c r="D329" s="305"/>
      <c r="E329" s="305"/>
      <c r="F329" s="305"/>
      <c r="G329" s="305"/>
      <c r="H329" s="305"/>
      <c r="I329" s="305"/>
      <c r="J329" s="305"/>
      <c r="K329" s="305"/>
      <c r="L329" s="305"/>
      <c r="M329" s="305"/>
      <c r="N329" s="305"/>
      <c r="O329" s="305"/>
      <c r="P329" s="305"/>
      <c r="Q329" s="305"/>
      <c r="R329" s="306"/>
      <c r="S329" s="306"/>
      <c r="T329" s="101"/>
      <c r="U329" s="101"/>
      <c r="Y329" s="101"/>
      <c r="Z329" s="101"/>
      <c r="AA329" s="101"/>
      <c r="AB329" s="101"/>
      <c r="AC329" s="101"/>
      <c r="AD329" s="101"/>
    </row>
    <row r="330" spans="2:30" x14ac:dyDescent="0.2">
      <c r="B330" s="305"/>
      <c r="C330" s="305"/>
      <c r="D330" s="305"/>
      <c r="E330" s="305"/>
      <c r="F330" s="305"/>
      <c r="G330" s="305"/>
      <c r="H330" s="305"/>
      <c r="I330" s="305"/>
      <c r="J330" s="305"/>
      <c r="K330" s="305"/>
      <c r="L330" s="305"/>
      <c r="M330" s="305"/>
      <c r="N330" s="305"/>
      <c r="O330" s="305"/>
      <c r="P330" s="305"/>
      <c r="Q330" s="305"/>
      <c r="R330" s="306"/>
      <c r="S330" s="306"/>
      <c r="T330" s="101"/>
      <c r="U330" s="101"/>
      <c r="Y330" s="101"/>
      <c r="Z330" s="101"/>
      <c r="AA330" s="101"/>
      <c r="AB330" s="101"/>
      <c r="AC330" s="101"/>
      <c r="AD330" s="101"/>
    </row>
    <row r="331" spans="2:30" x14ac:dyDescent="0.2">
      <c r="B331" s="305"/>
      <c r="C331" s="305"/>
      <c r="D331" s="305"/>
      <c r="E331" s="305"/>
      <c r="F331" s="305"/>
      <c r="G331" s="305"/>
      <c r="H331" s="305"/>
      <c r="I331" s="305"/>
      <c r="J331" s="305"/>
      <c r="K331" s="305"/>
      <c r="L331" s="305"/>
      <c r="M331" s="305"/>
      <c r="N331" s="305"/>
      <c r="O331" s="305"/>
      <c r="P331" s="305"/>
      <c r="Q331" s="305"/>
      <c r="R331" s="306"/>
      <c r="S331" s="306"/>
      <c r="T331" s="101"/>
      <c r="U331" s="101"/>
      <c r="Y331" s="101"/>
      <c r="Z331" s="101"/>
      <c r="AA331" s="101"/>
      <c r="AB331" s="101"/>
      <c r="AC331" s="101"/>
      <c r="AD331" s="101"/>
    </row>
    <row r="332" spans="2:30" x14ac:dyDescent="0.2">
      <c r="B332" s="305"/>
      <c r="C332" s="305"/>
      <c r="D332" s="305"/>
      <c r="E332" s="305"/>
      <c r="F332" s="305"/>
      <c r="G332" s="305"/>
      <c r="H332" s="305"/>
      <c r="I332" s="305"/>
      <c r="J332" s="305"/>
      <c r="K332" s="305"/>
      <c r="L332" s="305"/>
      <c r="M332" s="305"/>
      <c r="N332" s="305"/>
      <c r="O332" s="305"/>
      <c r="P332" s="305"/>
      <c r="Q332" s="305"/>
      <c r="R332" s="306"/>
      <c r="S332" s="306"/>
      <c r="T332" s="101"/>
      <c r="U332" s="101"/>
      <c r="Y332" s="101"/>
      <c r="Z332" s="101"/>
      <c r="AA332" s="101"/>
      <c r="AB332" s="101"/>
      <c r="AC332" s="101"/>
      <c r="AD332" s="101"/>
    </row>
    <row r="333" spans="2:30" x14ac:dyDescent="0.2">
      <c r="B333" s="305"/>
      <c r="C333" s="305"/>
      <c r="D333" s="305"/>
      <c r="E333" s="305"/>
      <c r="F333" s="305"/>
      <c r="G333" s="305"/>
      <c r="H333" s="305"/>
      <c r="I333" s="305"/>
      <c r="J333" s="305"/>
      <c r="K333" s="305"/>
      <c r="L333" s="305"/>
      <c r="M333" s="305"/>
      <c r="N333" s="305"/>
      <c r="O333" s="305"/>
      <c r="P333" s="305"/>
      <c r="Q333" s="305"/>
      <c r="R333" s="306"/>
      <c r="S333" s="306"/>
      <c r="T333" s="101"/>
      <c r="U333" s="101"/>
      <c r="Y333" s="101"/>
      <c r="Z333" s="101"/>
      <c r="AA333" s="101"/>
      <c r="AB333" s="101"/>
      <c r="AC333" s="101"/>
      <c r="AD333" s="101"/>
    </row>
    <row r="334" spans="2:30" x14ac:dyDescent="0.2">
      <c r="B334" s="305"/>
      <c r="C334" s="305"/>
      <c r="D334" s="305"/>
      <c r="E334" s="305"/>
      <c r="F334" s="305"/>
      <c r="G334" s="305"/>
      <c r="H334" s="305"/>
      <c r="I334" s="305"/>
      <c r="J334" s="305"/>
      <c r="K334" s="305"/>
      <c r="L334" s="305"/>
      <c r="M334" s="305"/>
      <c r="N334" s="305"/>
      <c r="O334" s="305"/>
      <c r="P334" s="305"/>
      <c r="Q334" s="305"/>
      <c r="R334" s="306"/>
      <c r="S334" s="306"/>
      <c r="T334" s="101"/>
      <c r="U334" s="101"/>
      <c r="Y334" s="101"/>
      <c r="Z334" s="101"/>
      <c r="AA334" s="101"/>
      <c r="AB334" s="101"/>
      <c r="AC334" s="101"/>
      <c r="AD334" s="101"/>
    </row>
    <row r="335" spans="2:30" x14ac:dyDescent="0.2">
      <c r="B335" s="305"/>
      <c r="C335" s="305"/>
      <c r="D335" s="305"/>
      <c r="E335" s="305"/>
      <c r="F335" s="305"/>
      <c r="G335" s="305"/>
      <c r="H335" s="305"/>
      <c r="I335" s="305"/>
      <c r="J335" s="305"/>
      <c r="K335" s="305"/>
      <c r="L335" s="305"/>
      <c r="M335" s="305"/>
      <c r="N335" s="305"/>
      <c r="O335" s="305"/>
      <c r="P335" s="305"/>
      <c r="Q335" s="305"/>
      <c r="R335" s="306"/>
      <c r="S335" s="306"/>
      <c r="T335" s="101"/>
      <c r="U335" s="101"/>
      <c r="Y335" s="101"/>
      <c r="Z335" s="101"/>
      <c r="AA335" s="101"/>
      <c r="AB335" s="101"/>
      <c r="AC335" s="101"/>
      <c r="AD335" s="101"/>
    </row>
    <row r="336" spans="2:30" x14ac:dyDescent="0.2">
      <c r="B336" s="305"/>
      <c r="C336" s="305"/>
      <c r="D336" s="305"/>
      <c r="E336" s="305"/>
      <c r="F336" s="305"/>
      <c r="G336" s="305"/>
      <c r="H336" s="305"/>
      <c r="I336" s="305"/>
      <c r="J336" s="305"/>
      <c r="K336" s="305"/>
      <c r="L336" s="305"/>
      <c r="M336" s="305"/>
      <c r="N336" s="305"/>
      <c r="O336" s="305"/>
      <c r="P336" s="305"/>
      <c r="Q336" s="305"/>
      <c r="R336" s="306"/>
      <c r="S336" s="306"/>
      <c r="T336" s="101"/>
      <c r="U336" s="101"/>
      <c r="Y336" s="101"/>
      <c r="Z336" s="101"/>
      <c r="AA336" s="101"/>
      <c r="AB336" s="101"/>
      <c r="AC336" s="101"/>
      <c r="AD336" s="101"/>
    </row>
    <row r="337" spans="2:30" x14ac:dyDescent="0.2">
      <c r="B337" s="305"/>
      <c r="C337" s="305"/>
      <c r="D337" s="305"/>
      <c r="E337" s="305"/>
      <c r="F337" s="305"/>
      <c r="G337" s="305"/>
      <c r="H337" s="305"/>
      <c r="I337" s="305"/>
      <c r="J337" s="305"/>
      <c r="K337" s="305"/>
      <c r="L337" s="305"/>
      <c r="M337" s="305"/>
      <c r="N337" s="305"/>
      <c r="O337" s="305"/>
      <c r="P337" s="305"/>
      <c r="Q337" s="305"/>
      <c r="R337" s="306"/>
      <c r="S337" s="306"/>
      <c r="T337" s="101"/>
      <c r="U337" s="101"/>
      <c r="Y337" s="101"/>
      <c r="Z337" s="101"/>
      <c r="AA337" s="101"/>
      <c r="AB337" s="101"/>
      <c r="AC337" s="101"/>
      <c r="AD337" s="101"/>
    </row>
    <row r="338" spans="2:30" x14ac:dyDescent="0.2">
      <c r="B338" s="305"/>
      <c r="C338" s="305"/>
      <c r="D338" s="305"/>
      <c r="E338" s="305"/>
      <c r="F338" s="305"/>
      <c r="G338" s="305"/>
      <c r="H338" s="305"/>
      <c r="I338" s="305"/>
      <c r="J338" s="305"/>
      <c r="K338" s="305"/>
      <c r="L338" s="305"/>
      <c r="M338" s="305"/>
      <c r="N338" s="305"/>
      <c r="O338" s="305"/>
      <c r="P338" s="305"/>
      <c r="Q338" s="305"/>
      <c r="R338" s="306"/>
      <c r="S338" s="306"/>
      <c r="T338" s="101"/>
      <c r="U338" s="101"/>
      <c r="Y338" s="101"/>
      <c r="Z338" s="101"/>
      <c r="AA338" s="101"/>
      <c r="AB338" s="101"/>
      <c r="AC338" s="101"/>
      <c r="AD338" s="101"/>
    </row>
    <row r="339" spans="2:30" x14ac:dyDescent="0.2">
      <c r="B339" s="305"/>
      <c r="C339" s="305"/>
      <c r="D339" s="305"/>
      <c r="E339" s="305"/>
      <c r="F339" s="305"/>
      <c r="G339" s="305"/>
      <c r="H339" s="305"/>
      <c r="I339" s="305"/>
      <c r="J339" s="305"/>
      <c r="K339" s="305"/>
      <c r="L339" s="305"/>
      <c r="M339" s="305"/>
      <c r="N339" s="305"/>
      <c r="O339" s="305"/>
      <c r="P339" s="305"/>
      <c r="Q339" s="305"/>
      <c r="R339" s="306"/>
      <c r="S339" s="306"/>
      <c r="T339" s="101"/>
      <c r="U339" s="101"/>
      <c r="Y339" s="101"/>
      <c r="Z339" s="101"/>
      <c r="AA339" s="101"/>
      <c r="AB339" s="101"/>
      <c r="AC339" s="101"/>
      <c r="AD339" s="101"/>
    </row>
    <row r="340" spans="2:30" x14ac:dyDescent="0.2">
      <c r="B340" s="305"/>
      <c r="C340" s="305"/>
      <c r="D340" s="305"/>
      <c r="E340" s="305"/>
      <c r="F340" s="305"/>
      <c r="G340" s="305"/>
      <c r="H340" s="305"/>
      <c r="I340" s="305"/>
      <c r="J340" s="305"/>
      <c r="K340" s="305"/>
      <c r="L340" s="305"/>
      <c r="M340" s="305"/>
      <c r="N340" s="305"/>
      <c r="O340" s="305"/>
      <c r="P340" s="305"/>
      <c r="Q340" s="305"/>
      <c r="R340" s="306"/>
      <c r="S340" s="306"/>
      <c r="T340" s="101"/>
      <c r="U340" s="101"/>
      <c r="Y340" s="101"/>
      <c r="Z340" s="101"/>
      <c r="AA340" s="101"/>
      <c r="AB340" s="101"/>
      <c r="AC340" s="101"/>
      <c r="AD340" s="101"/>
    </row>
    <row r="341" spans="2:30" x14ac:dyDescent="0.2">
      <c r="B341" s="305"/>
      <c r="C341" s="305"/>
      <c r="D341" s="305"/>
      <c r="E341" s="305"/>
      <c r="F341" s="305"/>
      <c r="G341" s="305"/>
      <c r="H341" s="305"/>
      <c r="I341" s="305"/>
      <c r="J341" s="305"/>
      <c r="K341" s="305"/>
      <c r="L341" s="305"/>
      <c r="M341" s="305"/>
      <c r="N341" s="305"/>
      <c r="O341" s="305"/>
      <c r="P341" s="305"/>
      <c r="Q341" s="305"/>
      <c r="R341" s="306"/>
      <c r="S341" s="306"/>
      <c r="T341" s="101"/>
      <c r="U341" s="101"/>
      <c r="Y341" s="101"/>
      <c r="Z341" s="101"/>
      <c r="AA341" s="101"/>
      <c r="AB341" s="101"/>
      <c r="AC341" s="101"/>
      <c r="AD341" s="101"/>
    </row>
    <row r="342" spans="2:30" x14ac:dyDescent="0.2">
      <c r="B342" s="305"/>
      <c r="C342" s="305"/>
      <c r="D342" s="305"/>
      <c r="E342" s="305"/>
      <c r="F342" s="305"/>
      <c r="G342" s="305"/>
      <c r="H342" s="305"/>
      <c r="I342" s="305"/>
      <c r="J342" s="305"/>
      <c r="K342" s="305"/>
      <c r="L342" s="305"/>
      <c r="M342" s="305"/>
      <c r="N342" s="305"/>
      <c r="O342" s="305"/>
      <c r="P342" s="305"/>
      <c r="Q342" s="305"/>
      <c r="R342" s="306"/>
      <c r="S342" s="306"/>
      <c r="T342" s="101"/>
      <c r="U342" s="101"/>
      <c r="Y342" s="101"/>
      <c r="Z342" s="101"/>
      <c r="AA342" s="101"/>
      <c r="AB342" s="101"/>
      <c r="AC342" s="101"/>
      <c r="AD342" s="101"/>
    </row>
    <row r="343" spans="2:30" x14ac:dyDescent="0.2">
      <c r="B343" s="305"/>
      <c r="C343" s="305"/>
      <c r="D343" s="305"/>
      <c r="E343" s="305"/>
      <c r="F343" s="305"/>
      <c r="G343" s="305"/>
      <c r="H343" s="305"/>
      <c r="I343" s="305"/>
      <c r="J343" s="305"/>
      <c r="K343" s="305"/>
      <c r="L343" s="305"/>
      <c r="M343" s="305"/>
      <c r="N343" s="305"/>
      <c r="O343" s="305"/>
      <c r="P343" s="305"/>
      <c r="Q343" s="305"/>
      <c r="R343" s="306"/>
      <c r="S343" s="306"/>
      <c r="T343" s="101"/>
      <c r="U343" s="101"/>
      <c r="Y343" s="101"/>
      <c r="Z343" s="101"/>
      <c r="AA343" s="101"/>
      <c r="AB343" s="101"/>
      <c r="AC343" s="101"/>
      <c r="AD343" s="101"/>
    </row>
    <row r="344" spans="2:30" x14ac:dyDescent="0.2">
      <c r="B344" s="305"/>
      <c r="C344" s="305"/>
      <c r="D344" s="305"/>
      <c r="E344" s="305"/>
      <c r="F344" s="305"/>
      <c r="G344" s="305"/>
      <c r="H344" s="305"/>
      <c r="I344" s="305"/>
      <c r="J344" s="305"/>
      <c r="K344" s="305"/>
      <c r="L344" s="305"/>
      <c r="M344" s="305"/>
      <c r="N344" s="305"/>
      <c r="O344" s="305"/>
      <c r="P344" s="305"/>
      <c r="Q344" s="305"/>
      <c r="R344" s="306"/>
      <c r="S344" s="306"/>
      <c r="T344" s="101"/>
      <c r="U344" s="101"/>
      <c r="Y344" s="101"/>
      <c r="Z344" s="101"/>
      <c r="AA344" s="101"/>
      <c r="AB344" s="101"/>
      <c r="AC344" s="101"/>
      <c r="AD344" s="101"/>
    </row>
    <row r="345" spans="2:30" x14ac:dyDescent="0.2">
      <c r="B345" s="305"/>
      <c r="C345" s="305"/>
      <c r="D345" s="305"/>
      <c r="E345" s="305"/>
      <c r="F345" s="305"/>
      <c r="G345" s="305"/>
      <c r="H345" s="305"/>
      <c r="I345" s="305"/>
      <c r="J345" s="305"/>
      <c r="K345" s="305"/>
      <c r="L345" s="305"/>
      <c r="M345" s="305"/>
      <c r="N345" s="305"/>
      <c r="O345" s="305"/>
      <c r="P345" s="305"/>
      <c r="Q345" s="305"/>
      <c r="R345" s="306"/>
      <c r="S345" s="306"/>
      <c r="T345" s="101"/>
      <c r="U345" s="101"/>
      <c r="Y345" s="101"/>
      <c r="Z345" s="101"/>
      <c r="AA345" s="101"/>
      <c r="AB345" s="101"/>
      <c r="AC345" s="101"/>
      <c r="AD345" s="101"/>
    </row>
    <row r="346" spans="2:30" x14ac:dyDescent="0.2">
      <c r="B346" s="305"/>
      <c r="C346" s="305"/>
      <c r="D346" s="305"/>
      <c r="E346" s="305"/>
      <c r="F346" s="305"/>
      <c r="G346" s="305"/>
      <c r="H346" s="305"/>
      <c r="I346" s="305"/>
      <c r="J346" s="305"/>
      <c r="K346" s="305"/>
      <c r="L346" s="305"/>
      <c r="M346" s="305"/>
      <c r="N346" s="305"/>
      <c r="O346" s="305"/>
      <c r="P346" s="305"/>
      <c r="Q346" s="305"/>
      <c r="R346" s="306"/>
      <c r="S346" s="306"/>
      <c r="T346" s="101"/>
      <c r="U346" s="101"/>
      <c r="Y346" s="101"/>
      <c r="Z346" s="101"/>
      <c r="AA346" s="101"/>
      <c r="AB346" s="101"/>
      <c r="AC346" s="101"/>
      <c r="AD346" s="101"/>
    </row>
    <row r="347" spans="2:30" x14ac:dyDescent="0.2">
      <c r="B347" s="305"/>
      <c r="C347" s="305"/>
      <c r="D347" s="305"/>
      <c r="E347" s="305"/>
      <c r="F347" s="305"/>
      <c r="G347" s="305"/>
      <c r="H347" s="305"/>
      <c r="I347" s="305"/>
      <c r="J347" s="305"/>
      <c r="K347" s="305"/>
      <c r="L347" s="305"/>
      <c r="M347" s="305"/>
      <c r="N347" s="305"/>
      <c r="O347" s="305"/>
      <c r="P347" s="305"/>
      <c r="Q347" s="305"/>
      <c r="R347" s="306"/>
      <c r="S347" s="306"/>
      <c r="T347" s="101"/>
      <c r="U347" s="101"/>
      <c r="Y347" s="101"/>
      <c r="Z347" s="101"/>
      <c r="AA347" s="101"/>
      <c r="AB347" s="101"/>
      <c r="AC347" s="101"/>
      <c r="AD347" s="101"/>
    </row>
    <row r="348" spans="2:30" x14ac:dyDescent="0.2">
      <c r="B348" s="305"/>
      <c r="C348" s="305"/>
      <c r="D348" s="305"/>
      <c r="E348" s="305"/>
      <c r="F348" s="305"/>
      <c r="G348" s="305"/>
      <c r="H348" s="305"/>
      <c r="I348" s="305"/>
      <c r="J348" s="305"/>
      <c r="K348" s="305"/>
      <c r="L348" s="305"/>
      <c r="M348" s="305"/>
      <c r="N348" s="305"/>
      <c r="O348" s="305"/>
      <c r="P348" s="305"/>
      <c r="Q348" s="305"/>
      <c r="R348" s="306"/>
      <c r="S348" s="306"/>
      <c r="T348" s="101"/>
      <c r="U348" s="101"/>
      <c r="Y348" s="101"/>
      <c r="Z348" s="101"/>
      <c r="AA348" s="101"/>
      <c r="AB348" s="101"/>
      <c r="AC348" s="101"/>
      <c r="AD348" s="101"/>
    </row>
    <row r="349" spans="2:30" x14ac:dyDescent="0.2">
      <c r="B349" s="305"/>
      <c r="C349" s="305"/>
      <c r="D349" s="305"/>
      <c r="E349" s="305"/>
      <c r="F349" s="305"/>
      <c r="G349" s="305"/>
      <c r="H349" s="305"/>
      <c r="I349" s="305"/>
      <c r="J349" s="305"/>
      <c r="K349" s="305"/>
      <c r="L349" s="305"/>
      <c r="M349" s="305"/>
      <c r="N349" s="305"/>
      <c r="O349" s="305"/>
      <c r="P349" s="305"/>
      <c r="Q349" s="305"/>
      <c r="R349" s="306"/>
      <c r="S349" s="306"/>
      <c r="T349" s="101"/>
      <c r="U349" s="101"/>
      <c r="Y349" s="101"/>
      <c r="Z349" s="101"/>
      <c r="AA349" s="101"/>
      <c r="AB349" s="101"/>
      <c r="AC349" s="101"/>
      <c r="AD349" s="101"/>
    </row>
    <row r="350" spans="2:30" x14ac:dyDescent="0.2">
      <c r="B350" s="305"/>
      <c r="C350" s="305"/>
      <c r="D350" s="305"/>
      <c r="E350" s="305"/>
      <c r="F350" s="305"/>
      <c r="G350" s="305"/>
      <c r="H350" s="305"/>
      <c r="I350" s="305"/>
      <c r="J350" s="305"/>
      <c r="K350" s="305"/>
      <c r="L350" s="305"/>
      <c r="M350" s="305"/>
      <c r="N350" s="305"/>
      <c r="O350" s="305"/>
      <c r="P350" s="305"/>
      <c r="Q350" s="305"/>
      <c r="R350" s="306"/>
      <c r="S350" s="306"/>
      <c r="T350" s="101"/>
      <c r="U350" s="101"/>
      <c r="Y350" s="101"/>
      <c r="Z350" s="101"/>
      <c r="AA350" s="101"/>
      <c r="AB350" s="101"/>
      <c r="AC350" s="101"/>
      <c r="AD350" s="101"/>
    </row>
    <row r="351" spans="2:30" x14ac:dyDescent="0.2">
      <c r="B351" s="305"/>
      <c r="C351" s="305"/>
      <c r="D351" s="305"/>
      <c r="E351" s="305"/>
      <c r="F351" s="305"/>
      <c r="G351" s="305"/>
      <c r="H351" s="305"/>
      <c r="I351" s="305"/>
      <c r="J351" s="305"/>
      <c r="K351" s="305"/>
      <c r="L351" s="305"/>
      <c r="M351" s="305"/>
      <c r="N351" s="305"/>
      <c r="O351" s="305"/>
      <c r="P351" s="305"/>
      <c r="Q351" s="305"/>
      <c r="R351" s="306"/>
      <c r="S351" s="306"/>
      <c r="T351" s="101"/>
      <c r="U351" s="101"/>
      <c r="Y351" s="101"/>
      <c r="Z351" s="101"/>
      <c r="AA351" s="101"/>
      <c r="AB351" s="101"/>
      <c r="AC351" s="101"/>
      <c r="AD351" s="101"/>
    </row>
    <row r="352" spans="2:30" x14ac:dyDescent="0.2">
      <c r="B352" s="305"/>
      <c r="C352" s="305"/>
      <c r="D352" s="305"/>
      <c r="E352" s="305"/>
      <c r="F352" s="305"/>
      <c r="G352" s="305"/>
      <c r="H352" s="305"/>
      <c r="I352" s="305"/>
      <c r="J352" s="305"/>
      <c r="K352" s="305"/>
      <c r="L352" s="305"/>
      <c r="M352" s="305"/>
      <c r="N352" s="305"/>
      <c r="O352" s="305"/>
      <c r="P352" s="305"/>
      <c r="Q352" s="305"/>
      <c r="R352" s="306"/>
      <c r="S352" s="306"/>
      <c r="T352" s="101"/>
      <c r="U352" s="101"/>
      <c r="Y352" s="101"/>
      <c r="Z352" s="101"/>
      <c r="AA352" s="101"/>
      <c r="AB352" s="101"/>
      <c r="AC352" s="101"/>
      <c r="AD352" s="101"/>
    </row>
    <row r="353" spans="2:30" x14ac:dyDescent="0.2">
      <c r="B353" s="305"/>
      <c r="C353" s="305"/>
      <c r="D353" s="305"/>
      <c r="E353" s="305"/>
      <c r="F353" s="305"/>
      <c r="G353" s="305"/>
      <c r="H353" s="305"/>
      <c r="I353" s="305"/>
      <c r="J353" s="305"/>
      <c r="K353" s="305"/>
      <c r="L353" s="305"/>
      <c r="M353" s="305"/>
      <c r="N353" s="305"/>
      <c r="O353" s="305"/>
      <c r="P353" s="305"/>
      <c r="Q353" s="305"/>
      <c r="R353" s="306"/>
      <c r="S353" s="306"/>
      <c r="T353" s="101"/>
      <c r="U353" s="101"/>
      <c r="Y353" s="101"/>
      <c r="Z353" s="101"/>
      <c r="AA353" s="101"/>
      <c r="AB353" s="101"/>
      <c r="AC353" s="101"/>
      <c r="AD353" s="101"/>
    </row>
    <row r="354" spans="2:30" x14ac:dyDescent="0.2">
      <c r="B354" s="305"/>
      <c r="C354" s="305"/>
      <c r="D354" s="305"/>
      <c r="E354" s="305"/>
      <c r="F354" s="305"/>
      <c r="G354" s="305"/>
      <c r="H354" s="305"/>
      <c r="I354" s="305"/>
      <c r="J354" s="305"/>
      <c r="K354" s="305"/>
      <c r="L354" s="305"/>
      <c r="M354" s="305"/>
      <c r="N354" s="305"/>
      <c r="O354" s="305"/>
      <c r="P354" s="305"/>
      <c r="Q354" s="305"/>
      <c r="R354" s="306"/>
      <c r="S354" s="306"/>
      <c r="T354" s="101"/>
      <c r="U354" s="101"/>
      <c r="Y354" s="101"/>
      <c r="Z354" s="101"/>
      <c r="AA354" s="101"/>
      <c r="AB354" s="101"/>
      <c r="AC354" s="101"/>
      <c r="AD354" s="101"/>
    </row>
    <row r="355" spans="2:30" x14ac:dyDescent="0.2">
      <c r="B355" s="305"/>
      <c r="C355" s="305"/>
      <c r="D355" s="305"/>
      <c r="E355" s="305"/>
      <c r="F355" s="305"/>
      <c r="G355" s="305"/>
      <c r="H355" s="305"/>
      <c r="I355" s="305"/>
      <c r="J355" s="305"/>
      <c r="K355" s="305"/>
      <c r="L355" s="305"/>
      <c r="M355" s="305"/>
      <c r="N355" s="305"/>
      <c r="O355" s="305"/>
      <c r="P355" s="305"/>
      <c r="Q355" s="305"/>
      <c r="R355" s="306"/>
      <c r="S355" s="306"/>
      <c r="T355" s="101"/>
      <c r="U355" s="101"/>
      <c r="Y355" s="101"/>
      <c r="Z355" s="101"/>
      <c r="AA355" s="101"/>
      <c r="AB355" s="101"/>
      <c r="AC355" s="101"/>
      <c r="AD355" s="101"/>
    </row>
    <row r="356" spans="2:30" x14ac:dyDescent="0.2">
      <c r="B356" s="305"/>
      <c r="C356" s="305"/>
      <c r="D356" s="305"/>
      <c r="E356" s="305"/>
      <c r="F356" s="305"/>
      <c r="G356" s="305"/>
      <c r="H356" s="305"/>
      <c r="I356" s="305"/>
      <c r="J356" s="305"/>
      <c r="K356" s="305"/>
      <c r="L356" s="305"/>
      <c r="M356" s="305"/>
      <c r="N356" s="305"/>
      <c r="O356" s="305"/>
      <c r="P356" s="305"/>
      <c r="Q356" s="305"/>
      <c r="R356" s="306"/>
      <c r="S356" s="306"/>
      <c r="T356" s="101"/>
      <c r="U356" s="101"/>
      <c r="Y356" s="101"/>
      <c r="Z356" s="101"/>
      <c r="AA356" s="101"/>
      <c r="AB356" s="101"/>
      <c r="AC356" s="101"/>
      <c r="AD356" s="101"/>
    </row>
    <row r="357" spans="2:30" x14ac:dyDescent="0.2">
      <c r="B357" s="305"/>
      <c r="C357" s="305"/>
      <c r="D357" s="305"/>
      <c r="E357" s="305"/>
      <c r="F357" s="305"/>
      <c r="G357" s="305"/>
      <c r="H357" s="305"/>
      <c r="I357" s="305"/>
      <c r="J357" s="305"/>
      <c r="K357" s="305"/>
      <c r="L357" s="305"/>
      <c r="M357" s="305"/>
      <c r="N357" s="305"/>
      <c r="O357" s="305"/>
      <c r="P357" s="305"/>
      <c r="Q357" s="305"/>
      <c r="R357" s="306"/>
      <c r="S357" s="306"/>
      <c r="T357" s="101"/>
      <c r="U357" s="101"/>
      <c r="Y357" s="101"/>
      <c r="Z357" s="101"/>
      <c r="AA357" s="101"/>
      <c r="AB357" s="101"/>
      <c r="AC357" s="101"/>
      <c r="AD357" s="101"/>
    </row>
    <row r="358" spans="2:30" x14ac:dyDescent="0.2">
      <c r="B358" s="305"/>
      <c r="C358" s="305"/>
      <c r="D358" s="305"/>
      <c r="E358" s="305"/>
      <c r="F358" s="305"/>
      <c r="G358" s="305"/>
      <c r="H358" s="305"/>
      <c r="I358" s="305"/>
      <c r="J358" s="305"/>
      <c r="K358" s="305"/>
      <c r="L358" s="305"/>
      <c r="M358" s="305"/>
      <c r="N358" s="305"/>
      <c r="O358" s="305"/>
      <c r="P358" s="305"/>
      <c r="Q358" s="305"/>
      <c r="R358" s="306"/>
      <c r="S358" s="306"/>
      <c r="T358" s="101"/>
      <c r="U358" s="101"/>
      <c r="Y358" s="101"/>
      <c r="Z358" s="101"/>
      <c r="AA358" s="101"/>
      <c r="AB358" s="101"/>
      <c r="AC358" s="101"/>
      <c r="AD358" s="101"/>
    </row>
    <row r="359" spans="2:30" x14ac:dyDescent="0.2">
      <c r="B359" s="305"/>
      <c r="C359" s="305"/>
      <c r="D359" s="305"/>
      <c r="E359" s="305"/>
      <c r="F359" s="305"/>
      <c r="G359" s="305"/>
      <c r="H359" s="305"/>
      <c r="I359" s="305"/>
      <c r="J359" s="305"/>
      <c r="K359" s="305"/>
      <c r="L359" s="305"/>
      <c r="M359" s="305"/>
      <c r="N359" s="305"/>
      <c r="O359" s="305"/>
      <c r="P359" s="305"/>
      <c r="Q359" s="305"/>
      <c r="R359" s="306"/>
      <c r="S359" s="306"/>
      <c r="T359" s="101"/>
      <c r="U359" s="101"/>
      <c r="Y359" s="101"/>
      <c r="Z359" s="101"/>
      <c r="AA359" s="101"/>
      <c r="AB359" s="101"/>
      <c r="AC359" s="101"/>
      <c r="AD359" s="101"/>
    </row>
    <row r="360" spans="2:30" x14ac:dyDescent="0.2">
      <c r="B360" s="305"/>
      <c r="C360" s="305"/>
      <c r="D360" s="305"/>
      <c r="E360" s="305"/>
      <c r="F360" s="305"/>
      <c r="G360" s="305"/>
      <c r="H360" s="305"/>
      <c r="I360" s="305"/>
      <c r="J360" s="305"/>
      <c r="K360" s="305"/>
      <c r="L360" s="305"/>
      <c r="M360" s="305"/>
      <c r="N360" s="305"/>
      <c r="O360" s="305"/>
      <c r="P360" s="305"/>
      <c r="Q360" s="305"/>
      <c r="R360" s="306"/>
      <c r="S360" s="306"/>
      <c r="T360" s="101"/>
      <c r="U360" s="101"/>
      <c r="Y360" s="101"/>
      <c r="Z360" s="101"/>
      <c r="AA360" s="101"/>
      <c r="AB360" s="101"/>
      <c r="AC360" s="101"/>
      <c r="AD360" s="101"/>
    </row>
    <row r="361" spans="2:30" x14ac:dyDescent="0.2">
      <c r="B361" s="305"/>
      <c r="C361" s="305"/>
      <c r="D361" s="305"/>
      <c r="E361" s="305"/>
      <c r="F361" s="305"/>
      <c r="G361" s="305"/>
      <c r="H361" s="305"/>
      <c r="I361" s="305"/>
      <c r="J361" s="305"/>
      <c r="K361" s="305"/>
      <c r="L361" s="305"/>
      <c r="M361" s="305"/>
      <c r="N361" s="305"/>
      <c r="O361" s="305"/>
      <c r="P361" s="305"/>
      <c r="Q361" s="305"/>
      <c r="R361" s="306"/>
      <c r="S361" s="306"/>
      <c r="T361" s="101"/>
      <c r="U361" s="101"/>
      <c r="Y361" s="101"/>
      <c r="Z361" s="101"/>
      <c r="AA361" s="101"/>
      <c r="AB361" s="101"/>
      <c r="AC361" s="101"/>
      <c r="AD361" s="101"/>
    </row>
    <row r="362" spans="2:30" x14ac:dyDescent="0.2">
      <c r="B362" s="305"/>
      <c r="C362" s="305"/>
      <c r="D362" s="305"/>
      <c r="E362" s="305"/>
      <c r="F362" s="305"/>
      <c r="G362" s="305"/>
      <c r="H362" s="305"/>
      <c r="I362" s="305"/>
      <c r="J362" s="305"/>
      <c r="K362" s="305"/>
      <c r="L362" s="305"/>
      <c r="M362" s="305"/>
      <c r="N362" s="305"/>
      <c r="O362" s="305"/>
      <c r="P362" s="305"/>
      <c r="Q362" s="305"/>
      <c r="R362" s="306"/>
      <c r="S362" s="306"/>
      <c r="T362" s="101"/>
      <c r="U362" s="101"/>
      <c r="Y362" s="101"/>
      <c r="Z362" s="101"/>
      <c r="AA362" s="101"/>
      <c r="AB362" s="101"/>
      <c r="AC362" s="101"/>
      <c r="AD362" s="101"/>
    </row>
    <row r="363" spans="2:30" x14ac:dyDescent="0.2">
      <c r="B363" s="305"/>
      <c r="C363" s="305"/>
      <c r="D363" s="305"/>
      <c r="E363" s="305"/>
      <c r="F363" s="305"/>
      <c r="G363" s="305"/>
      <c r="H363" s="305"/>
      <c r="I363" s="305"/>
      <c r="J363" s="305"/>
      <c r="K363" s="305"/>
      <c r="L363" s="305"/>
      <c r="M363" s="305"/>
      <c r="N363" s="305"/>
      <c r="O363" s="305"/>
      <c r="P363" s="305"/>
      <c r="Q363" s="305"/>
      <c r="R363" s="306"/>
      <c r="S363" s="306"/>
      <c r="T363" s="101"/>
      <c r="U363" s="101"/>
      <c r="Y363" s="101"/>
      <c r="Z363" s="101"/>
      <c r="AA363" s="101"/>
      <c r="AB363" s="101"/>
      <c r="AC363" s="101"/>
      <c r="AD363" s="101"/>
    </row>
    <row r="364" spans="2:30" x14ac:dyDescent="0.2">
      <c r="B364" s="305"/>
      <c r="C364" s="305"/>
      <c r="D364" s="305"/>
      <c r="E364" s="305"/>
      <c r="F364" s="305"/>
      <c r="G364" s="305"/>
      <c r="H364" s="305"/>
      <c r="I364" s="305"/>
      <c r="J364" s="305"/>
      <c r="K364" s="305"/>
      <c r="L364" s="305"/>
      <c r="M364" s="305"/>
      <c r="N364" s="305"/>
      <c r="O364" s="305"/>
      <c r="P364" s="305"/>
      <c r="Q364" s="305"/>
      <c r="R364" s="306"/>
      <c r="S364" s="306"/>
      <c r="T364" s="101"/>
      <c r="U364" s="101"/>
      <c r="Y364" s="101"/>
      <c r="Z364" s="101"/>
      <c r="AA364" s="101"/>
      <c r="AB364" s="101"/>
      <c r="AC364" s="101"/>
      <c r="AD364" s="101"/>
    </row>
    <row r="365" spans="2:30" x14ac:dyDescent="0.2">
      <c r="B365" s="305"/>
      <c r="C365" s="305"/>
      <c r="D365" s="305"/>
      <c r="E365" s="305"/>
      <c r="F365" s="305"/>
      <c r="G365" s="305"/>
      <c r="H365" s="305"/>
      <c r="I365" s="305"/>
      <c r="J365" s="305"/>
      <c r="K365" s="305"/>
      <c r="L365" s="305"/>
      <c r="M365" s="305"/>
      <c r="N365" s="305"/>
      <c r="O365" s="305"/>
      <c r="P365" s="305"/>
      <c r="Q365" s="305"/>
      <c r="R365" s="306"/>
      <c r="S365" s="306"/>
      <c r="T365" s="101"/>
      <c r="U365" s="101"/>
      <c r="Y365" s="101"/>
      <c r="Z365" s="101"/>
      <c r="AA365" s="101"/>
      <c r="AB365" s="101"/>
      <c r="AC365" s="101"/>
      <c r="AD365" s="101"/>
    </row>
    <row r="366" spans="2:30" x14ac:dyDescent="0.2">
      <c r="B366" s="305"/>
      <c r="C366" s="305"/>
      <c r="D366" s="305"/>
      <c r="E366" s="305"/>
      <c r="F366" s="305"/>
      <c r="G366" s="305"/>
      <c r="H366" s="305"/>
      <c r="I366" s="305"/>
      <c r="J366" s="305"/>
      <c r="K366" s="305"/>
      <c r="L366" s="305"/>
      <c r="M366" s="305"/>
      <c r="N366" s="305"/>
      <c r="O366" s="305"/>
      <c r="P366" s="305"/>
      <c r="Q366" s="305"/>
      <c r="R366" s="306"/>
      <c r="S366" s="306"/>
      <c r="T366" s="101"/>
      <c r="U366" s="101"/>
      <c r="Y366" s="101"/>
      <c r="Z366" s="101"/>
      <c r="AA366" s="101"/>
      <c r="AB366" s="101"/>
      <c r="AC366" s="101"/>
      <c r="AD366" s="101"/>
    </row>
    <row r="367" spans="2:30" x14ac:dyDescent="0.2">
      <c r="B367" s="305"/>
      <c r="C367" s="305"/>
      <c r="D367" s="305"/>
      <c r="E367" s="305"/>
      <c r="F367" s="305"/>
      <c r="G367" s="305"/>
      <c r="H367" s="305"/>
      <c r="I367" s="305"/>
      <c r="J367" s="305"/>
      <c r="K367" s="305"/>
      <c r="L367" s="305"/>
      <c r="M367" s="305"/>
      <c r="N367" s="305"/>
      <c r="O367" s="305"/>
      <c r="P367" s="305"/>
      <c r="Q367" s="305"/>
      <c r="R367" s="306"/>
      <c r="S367" s="306"/>
      <c r="T367" s="101"/>
      <c r="U367" s="101"/>
      <c r="Y367" s="101"/>
      <c r="Z367" s="101"/>
      <c r="AA367" s="101"/>
      <c r="AB367" s="101"/>
      <c r="AC367" s="101"/>
      <c r="AD367" s="101"/>
    </row>
    <row r="368" spans="2:30" x14ac:dyDescent="0.2">
      <c r="B368" s="305"/>
      <c r="C368" s="305"/>
      <c r="D368" s="305"/>
      <c r="E368" s="305"/>
      <c r="F368" s="305"/>
      <c r="G368" s="305"/>
      <c r="H368" s="305"/>
      <c r="I368" s="305"/>
      <c r="J368" s="305"/>
      <c r="K368" s="305"/>
      <c r="L368" s="305"/>
      <c r="M368" s="305"/>
      <c r="N368" s="305"/>
      <c r="O368" s="305"/>
      <c r="P368" s="305"/>
      <c r="Q368" s="305"/>
      <c r="R368" s="306"/>
      <c r="S368" s="306"/>
      <c r="T368" s="101"/>
      <c r="U368" s="101"/>
      <c r="Y368" s="101"/>
      <c r="Z368" s="101"/>
      <c r="AA368" s="101"/>
      <c r="AB368" s="101"/>
      <c r="AC368" s="101"/>
      <c r="AD368" s="101"/>
    </row>
    <row r="369" spans="2:30" x14ac:dyDescent="0.2">
      <c r="B369" s="305"/>
      <c r="C369" s="305"/>
      <c r="D369" s="305"/>
      <c r="E369" s="305"/>
      <c r="F369" s="305"/>
      <c r="G369" s="305"/>
      <c r="H369" s="305"/>
      <c r="I369" s="305"/>
      <c r="J369" s="305"/>
      <c r="K369" s="305"/>
      <c r="L369" s="305"/>
      <c r="M369" s="305"/>
      <c r="N369" s="305"/>
      <c r="O369" s="305"/>
      <c r="P369" s="305"/>
      <c r="Q369" s="305"/>
      <c r="R369" s="306"/>
      <c r="S369" s="306"/>
      <c r="T369" s="101"/>
      <c r="U369" s="101"/>
      <c r="Y369" s="101"/>
      <c r="Z369" s="101"/>
      <c r="AA369" s="101"/>
      <c r="AB369" s="101"/>
      <c r="AC369" s="101"/>
      <c r="AD369" s="101"/>
    </row>
    <row r="370" spans="2:30" x14ac:dyDescent="0.2">
      <c r="B370" s="305"/>
      <c r="C370" s="305"/>
      <c r="D370" s="305"/>
      <c r="E370" s="305"/>
      <c r="F370" s="305"/>
      <c r="G370" s="305"/>
      <c r="H370" s="305"/>
      <c r="I370" s="305"/>
      <c r="J370" s="305"/>
      <c r="K370" s="305"/>
      <c r="L370" s="305"/>
      <c r="M370" s="305"/>
      <c r="N370" s="305"/>
      <c r="O370" s="305"/>
      <c r="P370" s="305"/>
      <c r="Q370" s="305"/>
      <c r="R370" s="306"/>
      <c r="S370" s="306"/>
      <c r="T370" s="101"/>
      <c r="U370" s="101"/>
      <c r="Y370" s="101"/>
      <c r="Z370" s="101"/>
      <c r="AA370" s="101"/>
      <c r="AB370" s="101"/>
      <c r="AC370" s="101"/>
      <c r="AD370" s="101"/>
    </row>
    <row r="371" spans="2:30" x14ac:dyDescent="0.2">
      <c r="B371" s="305"/>
      <c r="C371" s="305"/>
      <c r="D371" s="305"/>
      <c r="E371" s="305"/>
      <c r="F371" s="305"/>
      <c r="G371" s="305"/>
      <c r="H371" s="305"/>
      <c r="I371" s="305"/>
      <c r="J371" s="305"/>
      <c r="K371" s="305"/>
      <c r="L371" s="305"/>
      <c r="M371" s="305"/>
      <c r="N371" s="305"/>
      <c r="O371" s="305"/>
      <c r="P371" s="305"/>
      <c r="Q371" s="305"/>
      <c r="R371" s="306"/>
      <c r="S371" s="306"/>
      <c r="T371" s="101"/>
      <c r="U371" s="101"/>
      <c r="Y371" s="101"/>
      <c r="Z371" s="101"/>
      <c r="AA371" s="101"/>
      <c r="AB371" s="101"/>
      <c r="AC371" s="101"/>
      <c r="AD371" s="101"/>
    </row>
    <row r="372" spans="2:30" x14ac:dyDescent="0.2">
      <c r="B372" s="305"/>
      <c r="C372" s="305"/>
      <c r="D372" s="305"/>
      <c r="E372" s="305"/>
      <c r="F372" s="305"/>
      <c r="G372" s="305"/>
      <c r="H372" s="305"/>
      <c r="I372" s="305"/>
      <c r="J372" s="305"/>
      <c r="K372" s="305"/>
      <c r="L372" s="305"/>
      <c r="M372" s="305"/>
      <c r="N372" s="305"/>
      <c r="O372" s="305"/>
      <c r="P372" s="305"/>
      <c r="Q372" s="305"/>
      <c r="R372" s="306"/>
      <c r="S372" s="306"/>
      <c r="T372" s="101"/>
      <c r="U372" s="101"/>
      <c r="Y372" s="101"/>
      <c r="Z372" s="101"/>
      <c r="AA372" s="101"/>
      <c r="AB372" s="101"/>
      <c r="AC372" s="101"/>
      <c r="AD372" s="101"/>
    </row>
    <row r="373" spans="2:30" x14ac:dyDescent="0.2">
      <c r="B373" s="305"/>
      <c r="C373" s="305"/>
      <c r="D373" s="305"/>
      <c r="E373" s="305"/>
      <c r="F373" s="305"/>
      <c r="G373" s="305"/>
      <c r="H373" s="305"/>
      <c r="I373" s="305"/>
      <c r="J373" s="305"/>
      <c r="K373" s="305"/>
      <c r="L373" s="305"/>
      <c r="M373" s="305"/>
      <c r="N373" s="305"/>
      <c r="O373" s="305"/>
      <c r="P373" s="305"/>
      <c r="Q373" s="305"/>
      <c r="R373" s="306"/>
      <c r="S373" s="306"/>
      <c r="T373" s="101"/>
      <c r="U373" s="101"/>
      <c r="Y373" s="101"/>
      <c r="Z373" s="101"/>
      <c r="AA373" s="101"/>
      <c r="AB373" s="101"/>
      <c r="AC373" s="101"/>
      <c r="AD373" s="101"/>
    </row>
    <row r="374" spans="2:30" x14ac:dyDescent="0.2">
      <c r="B374" s="305"/>
      <c r="C374" s="305"/>
      <c r="D374" s="305"/>
      <c r="E374" s="305"/>
      <c r="F374" s="305"/>
      <c r="G374" s="305"/>
      <c r="H374" s="305"/>
      <c r="I374" s="305"/>
      <c r="J374" s="305"/>
      <c r="K374" s="305"/>
      <c r="L374" s="305"/>
      <c r="M374" s="305"/>
      <c r="N374" s="305"/>
      <c r="O374" s="305"/>
      <c r="P374" s="305"/>
      <c r="Q374" s="305"/>
      <c r="R374" s="306"/>
      <c r="S374" s="306"/>
      <c r="T374" s="101"/>
      <c r="U374" s="101"/>
      <c r="Y374" s="101"/>
      <c r="Z374" s="101"/>
      <c r="AA374" s="101"/>
      <c r="AB374" s="101"/>
      <c r="AC374" s="101"/>
      <c r="AD374" s="101"/>
    </row>
    <row r="375" spans="2:30" x14ac:dyDescent="0.2">
      <c r="B375" s="305"/>
      <c r="C375" s="305"/>
      <c r="D375" s="305"/>
      <c r="E375" s="305"/>
      <c r="F375" s="305"/>
      <c r="G375" s="305"/>
      <c r="H375" s="305"/>
      <c r="I375" s="305"/>
      <c r="J375" s="305"/>
      <c r="K375" s="305"/>
      <c r="L375" s="305"/>
      <c r="M375" s="305"/>
      <c r="N375" s="305"/>
      <c r="O375" s="305"/>
      <c r="P375" s="305"/>
      <c r="Q375" s="305"/>
      <c r="R375" s="306"/>
      <c r="S375" s="306"/>
      <c r="T375" s="101"/>
      <c r="U375" s="101"/>
      <c r="Y375" s="101"/>
      <c r="Z375" s="101"/>
      <c r="AA375" s="101"/>
      <c r="AB375" s="101"/>
      <c r="AC375" s="101"/>
      <c r="AD375" s="101"/>
    </row>
    <row r="376" spans="2:30" x14ac:dyDescent="0.2">
      <c r="B376" s="305"/>
      <c r="C376" s="305"/>
      <c r="D376" s="305"/>
      <c r="E376" s="305"/>
      <c r="F376" s="305"/>
      <c r="G376" s="305"/>
      <c r="H376" s="305"/>
      <c r="I376" s="305"/>
      <c r="J376" s="305"/>
      <c r="K376" s="305"/>
      <c r="L376" s="305"/>
      <c r="M376" s="305"/>
      <c r="N376" s="305"/>
      <c r="O376" s="305"/>
      <c r="P376" s="305"/>
      <c r="Q376" s="305"/>
      <c r="R376" s="306"/>
      <c r="S376" s="306"/>
      <c r="T376" s="101"/>
      <c r="U376" s="101"/>
      <c r="Y376" s="101"/>
      <c r="Z376" s="101"/>
      <c r="AA376" s="101"/>
      <c r="AB376" s="101"/>
      <c r="AC376" s="101"/>
      <c r="AD376" s="101"/>
    </row>
    <row r="377" spans="2:30" x14ac:dyDescent="0.2">
      <c r="B377" s="305"/>
      <c r="C377" s="305"/>
      <c r="D377" s="305"/>
      <c r="E377" s="305"/>
      <c r="F377" s="305"/>
      <c r="G377" s="305"/>
      <c r="H377" s="305"/>
      <c r="I377" s="305"/>
      <c r="J377" s="305"/>
      <c r="K377" s="305"/>
      <c r="L377" s="305"/>
      <c r="M377" s="305"/>
      <c r="N377" s="305"/>
      <c r="O377" s="305"/>
      <c r="P377" s="305"/>
      <c r="Q377" s="305"/>
      <c r="R377" s="306"/>
      <c r="S377" s="306"/>
      <c r="T377" s="101"/>
      <c r="U377" s="101"/>
      <c r="Y377" s="101"/>
      <c r="Z377" s="101"/>
      <c r="AA377" s="101"/>
      <c r="AB377" s="101"/>
      <c r="AC377" s="101"/>
      <c r="AD377" s="101"/>
    </row>
    <row r="378" spans="2:30" x14ac:dyDescent="0.2">
      <c r="B378" s="305"/>
      <c r="C378" s="305"/>
      <c r="D378" s="305"/>
      <c r="E378" s="305"/>
      <c r="F378" s="305"/>
      <c r="G378" s="305"/>
      <c r="H378" s="305"/>
      <c r="I378" s="305"/>
      <c r="J378" s="305"/>
      <c r="K378" s="305"/>
      <c r="L378" s="305"/>
      <c r="M378" s="305"/>
      <c r="N378" s="305"/>
      <c r="O378" s="305"/>
      <c r="P378" s="305"/>
      <c r="Q378" s="305"/>
      <c r="R378" s="306"/>
      <c r="S378" s="306"/>
      <c r="T378" s="101"/>
      <c r="U378" s="101"/>
      <c r="Y378" s="101"/>
      <c r="Z378" s="101"/>
      <c r="AA378" s="101"/>
      <c r="AB378" s="101"/>
      <c r="AC378" s="101"/>
      <c r="AD378" s="101"/>
    </row>
    <row r="379" spans="2:30" x14ac:dyDescent="0.2">
      <c r="B379" s="305"/>
      <c r="C379" s="305"/>
      <c r="D379" s="305"/>
      <c r="E379" s="305"/>
      <c r="F379" s="305"/>
      <c r="G379" s="305"/>
      <c r="H379" s="305"/>
      <c r="I379" s="305"/>
      <c r="J379" s="305"/>
      <c r="K379" s="305"/>
      <c r="L379" s="305"/>
      <c r="M379" s="305"/>
      <c r="N379" s="305"/>
      <c r="O379" s="305"/>
      <c r="P379" s="305"/>
      <c r="Q379" s="305"/>
      <c r="R379" s="306"/>
      <c r="S379" s="306"/>
      <c r="T379" s="101"/>
      <c r="U379" s="101"/>
      <c r="Y379" s="101"/>
      <c r="Z379" s="101"/>
      <c r="AA379" s="101"/>
      <c r="AB379" s="101"/>
      <c r="AC379" s="101"/>
      <c r="AD379" s="101"/>
    </row>
    <row r="380" spans="2:30" x14ac:dyDescent="0.2">
      <c r="B380" s="305"/>
      <c r="C380" s="305"/>
      <c r="D380" s="305"/>
      <c r="E380" s="305"/>
      <c r="F380" s="305"/>
      <c r="G380" s="305"/>
      <c r="H380" s="305"/>
      <c r="I380" s="305"/>
      <c r="J380" s="305"/>
      <c r="K380" s="305"/>
      <c r="L380" s="305"/>
      <c r="M380" s="305"/>
      <c r="N380" s="305"/>
      <c r="O380" s="305"/>
      <c r="P380" s="305"/>
      <c r="Q380" s="305"/>
      <c r="R380" s="306"/>
      <c r="S380" s="306"/>
      <c r="T380" s="101"/>
      <c r="U380" s="101"/>
      <c r="Y380" s="101"/>
      <c r="Z380" s="101"/>
      <c r="AA380" s="101"/>
      <c r="AB380" s="101"/>
      <c r="AC380" s="101"/>
      <c r="AD380" s="101"/>
    </row>
    <row r="381" spans="2:30" x14ac:dyDescent="0.2">
      <c r="B381" s="305"/>
      <c r="C381" s="305"/>
      <c r="D381" s="305"/>
      <c r="E381" s="305"/>
      <c r="F381" s="305"/>
      <c r="G381" s="305"/>
      <c r="H381" s="305"/>
      <c r="I381" s="305"/>
      <c r="J381" s="305"/>
      <c r="K381" s="305"/>
      <c r="L381" s="305"/>
      <c r="M381" s="305"/>
      <c r="N381" s="305"/>
      <c r="O381" s="305"/>
      <c r="P381" s="305"/>
      <c r="Q381" s="305"/>
      <c r="R381" s="306"/>
      <c r="S381" s="306"/>
      <c r="T381" s="101"/>
      <c r="U381" s="101"/>
      <c r="Y381" s="101"/>
      <c r="Z381" s="101"/>
      <c r="AA381" s="101"/>
      <c r="AB381" s="101"/>
      <c r="AC381" s="101"/>
      <c r="AD381" s="101"/>
    </row>
    <row r="382" spans="2:30" x14ac:dyDescent="0.2">
      <c r="B382" s="305"/>
      <c r="C382" s="305"/>
      <c r="D382" s="305"/>
      <c r="E382" s="305"/>
      <c r="F382" s="305"/>
      <c r="G382" s="305"/>
      <c r="H382" s="305"/>
      <c r="I382" s="305"/>
      <c r="J382" s="305"/>
      <c r="K382" s="305"/>
      <c r="L382" s="305"/>
      <c r="M382" s="305"/>
      <c r="N382" s="305"/>
      <c r="O382" s="305"/>
      <c r="P382" s="305"/>
      <c r="Q382" s="305"/>
      <c r="R382" s="306"/>
      <c r="S382" s="306"/>
      <c r="T382" s="101"/>
      <c r="U382" s="101"/>
      <c r="Y382" s="101"/>
      <c r="Z382" s="101"/>
      <c r="AA382" s="101"/>
      <c r="AB382" s="101"/>
      <c r="AC382" s="101"/>
      <c r="AD382" s="101"/>
    </row>
    <row r="383" spans="2:30" x14ac:dyDescent="0.2">
      <c r="B383" s="305"/>
      <c r="C383" s="305"/>
      <c r="D383" s="305"/>
      <c r="E383" s="305"/>
      <c r="F383" s="305"/>
      <c r="G383" s="305"/>
      <c r="H383" s="305"/>
      <c r="I383" s="305"/>
      <c r="J383" s="305"/>
      <c r="K383" s="305"/>
      <c r="L383" s="305"/>
      <c r="M383" s="305"/>
      <c r="N383" s="305"/>
      <c r="O383" s="305"/>
      <c r="P383" s="305"/>
      <c r="Q383" s="305"/>
      <c r="R383" s="306"/>
      <c r="S383" s="306"/>
      <c r="T383" s="101"/>
      <c r="U383" s="101"/>
      <c r="Y383" s="101"/>
      <c r="Z383" s="101"/>
      <c r="AA383" s="101"/>
      <c r="AB383" s="101"/>
      <c r="AC383" s="101"/>
      <c r="AD383" s="101"/>
    </row>
    <row r="384" spans="2:30" x14ac:dyDescent="0.2">
      <c r="B384" s="305"/>
      <c r="C384" s="305"/>
      <c r="D384" s="305"/>
      <c r="E384" s="305"/>
      <c r="F384" s="305"/>
      <c r="G384" s="305"/>
      <c r="H384" s="305"/>
      <c r="I384" s="305"/>
      <c r="J384" s="305"/>
      <c r="K384" s="305"/>
      <c r="L384" s="305"/>
      <c r="M384" s="305"/>
      <c r="N384" s="305"/>
      <c r="O384" s="305"/>
      <c r="P384" s="305"/>
      <c r="Q384" s="305"/>
      <c r="R384" s="306"/>
      <c r="S384" s="306"/>
      <c r="T384" s="101"/>
      <c r="U384" s="101"/>
      <c r="Y384" s="101"/>
      <c r="Z384" s="101"/>
      <c r="AA384" s="101"/>
      <c r="AB384" s="101"/>
      <c r="AC384" s="101"/>
      <c r="AD384" s="101"/>
    </row>
    <row r="385" spans="2:30" x14ac:dyDescent="0.2">
      <c r="B385" s="305"/>
      <c r="C385" s="305"/>
      <c r="D385" s="305"/>
      <c r="E385" s="305"/>
      <c r="F385" s="305"/>
      <c r="G385" s="305"/>
      <c r="H385" s="305"/>
      <c r="I385" s="305"/>
      <c r="J385" s="305"/>
      <c r="K385" s="305"/>
      <c r="L385" s="305"/>
      <c r="M385" s="305"/>
      <c r="N385" s="305"/>
      <c r="O385" s="305"/>
      <c r="P385" s="305"/>
      <c r="Q385" s="305"/>
      <c r="R385" s="306"/>
      <c r="S385" s="306"/>
      <c r="T385" s="101"/>
      <c r="U385" s="101"/>
      <c r="Y385" s="101"/>
      <c r="Z385" s="101"/>
      <c r="AA385" s="101"/>
      <c r="AB385" s="101"/>
      <c r="AC385" s="101"/>
      <c r="AD385" s="101"/>
    </row>
    <row r="386" spans="2:30" x14ac:dyDescent="0.2">
      <c r="B386" s="305"/>
      <c r="C386" s="305"/>
      <c r="D386" s="305"/>
      <c r="E386" s="305"/>
      <c r="F386" s="305"/>
      <c r="G386" s="305"/>
      <c r="H386" s="305"/>
      <c r="I386" s="305"/>
      <c r="J386" s="305"/>
      <c r="K386" s="305"/>
      <c r="L386" s="305"/>
      <c r="M386" s="305"/>
      <c r="N386" s="305"/>
      <c r="O386" s="305"/>
      <c r="P386" s="305"/>
      <c r="Q386" s="305"/>
      <c r="R386" s="306"/>
      <c r="S386" s="306"/>
      <c r="T386" s="101"/>
      <c r="U386" s="101"/>
      <c r="Y386" s="101"/>
      <c r="Z386" s="101"/>
      <c r="AA386" s="101"/>
      <c r="AB386" s="101"/>
      <c r="AC386" s="101"/>
      <c r="AD386" s="101"/>
    </row>
    <row r="387" spans="2:30" x14ac:dyDescent="0.2">
      <c r="B387" s="305"/>
      <c r="C387" s="305"/>
      <c r="D387" s="305"/>
      <c r="E387" s="305"/>
      <c r="F387" s="305"/>
      <c r="G387" s="305"/>
      <c r="H387" s="305"/>
      <c r="I387" s="305"/>
      <c r="J387" s="305"/>
      <c r="K387" s="305"/>
      <c r="L387" s="305"/>
      <c r="M387" s="305"/>
      <c r="N387" s="305"/>
      <c r="O387" s="305"/>
      <c r="P387" s="305"/>
      <c r="Q387" s="305"/>
      <c r="R387" s="306"/>
      <c r="S387" s="306"/>
      <c r="T387" s="101"/>
      <c r="U387" s="101"/>
      <c r="Y387" s="101"/>
      <c r="Z387" s="101"/>
      <c r="AA387" s="101"/>
      <c r="AB387" s="101"/>
      <c r="AC387" s="101"/>
      <c r="AD387" s="101"/>
    </row>
    <row r="388" spans="2:30" x14ac:dyDescent="0.2">
      <c r="B388" s="305"/>
      <c r="C388" s="305"/>
      <c r="D388" s="305"/>
      <c r="E388" s="305"/>
      <c r="F388" s="305"/>
      <c r="G388" s="305"/>
      <c r="H388" s="305"/>
      <c r="I388" s="305"/>
      <c r="J388" s="305"/>
      <c r="K388" s="305"/>
      <c r="L388" s="305"/>
      <c r="M388" s="305"/>
      <c r="N388" s="305"/>
      <c r="O388" s="305"/>
      <c r="P388" s="305"/>
      <c r="Q388" s="305"/>
      <c r="R388" s="306"/>
      <c r="S388" s="306"/>
      <c r="T388" s="101"/>
      <c r="U388" s="101"/>
      <c r="Y388" s="101"/>
      <c r="Z388" s="101"/>
      <c r="AA388" s="101"/>
      <c r="AB388" s="101"/>
      <c r="AC388" s="101"/>
      <c r="AD388" s="101"/>
    </row>
    <row r="389" spans="2:30" x14ac:dyDescent="0.2">
      <c r="B389" s="305"/>
      <c r="C389" s="305"/>
      <c r="D389" s="305"/>
      <c r="E389" s="305"/>
      <c r="F389" s="305"/>
      <c r="G389" s="305"/>
      <c r="H389" s="305"/>
      <c r="I389" s="305"/>
      <c r="J389" s="305"/>
      <c r="K389" s="305"/>
      <c r="L389" s="305"/>
      <c r="M389" s="305"/>
      <c r="N389" s="305"/>
      <c r="O389" s="305"/>
      <c r="P389" s="305"/>
      <c r="Q389" s="305"/>
      <c r="R389" s="306"/>
      <c r="S389" s="306"/>
      <c r="T389" s="101"/>
      <c r="U389" s="101"/>
      <c r="Y389" s="101"/>
      <c r="Z389" s="101"/>
      <c r="AA389" s="101"/>
      <c r="AB389" s="101"/>
      <c r="AC389" s="101"/>
      <c r="AD389" s="101"/>
    </row>
    <row r="390" spans="2:30" x14ac:dyDescent="0.2">
      <c r="B390" s="305"/>
      <c r="C390" s="305"/>
      <c r="D390" s="305"/>
      <c r="E390" s="305"/>
      <c r="F390" s="305"/>
      <c r="G390" s="305"/>
      <c r="H390" s="305"/>
      <c r="I390" s="305"/>
      <c r="J390" s="305"/>
      <c r="K390" s="305"/>
      <c r="L390" s="305"/>
      <c r="M390" s="305"/>
      <c r="N390" s="305"/>
      <c r="O390" s="305"/>
      <c r="P390" s="305"/>
      <c r="Q390" s="305"/>
      <c r="R390" s="306"/>
      <c r="S390" s="306"/>
      <c r="T390" s="101"/>
      <c r="U390" s="101"/>
      <c r="Y390" s="101"/>
      <c r="Z390" s="101"/>
      <c r="AA390" s="101"/>
      <c r="AB390" s="101"/>
      <c r="AC390" s="101"/>
      <c r="AD390" s="101"/>
    </row>
    <row r="391" spans="2:30" x14ac:dyDescent="0.2">
      <c r="B391" s="305"/>
      <c r="C391" s="305"/>
      <c r="D391" s="305"/>
      <c r="E391" s="305"/>
      <c r="F391" s="305"/>
      <c r="G391" s="305"/>
      <c r="H391" s="305"/>
      <c r="I391" s="305"/>
      <c r="J391" s="305"/>
      <c r="K391" s="305"/>
      <c r="L391" s="305"/>
      <c r="M391" s="305"/>
      <c r="N391" s="305"/>
      <c r="O391" s="305"/>
      <c r="P391" s="305"/>
      <c r="Q391" s="305"/>
      <c r="R391" s="306"/>
      <c r="S391" s="306"/>
      <c r="T391" s="101"/>
      <c r="U391" s="101"/>
      <c r="Y391" s="101"/>
      <c r="Z391" s="101"/>
      <c r="AA391" s="101"/>
      <c r="AB391" s="101"/>
      <c r="AC391" s="101"/>
      <c r="AD391" s="101"/>
    </row>
    <row r="392" spans="2:30" x14ac:dyDescent="0.2">
      <c r="B392" s="305"/>
      <c r="C392" s="305"/>
      <c r="D392" s="305"/>
      <c r="E392" s="305"/>
      <c r="F392" s="305"/>
      <c r="G392" s="305"/>
      <c r="H392" s="305"/>
      <c r="I392" s="305"/>
      <c r="J392" s="305"/>
      <c r="K392" s="305"/>
      <c r="L392" s="305"/>
      <c r="M392" s="305"/>
      <c r="N392" s="305"/>
      <c r="O392" s="305"/>
      <c r="P392" s="305"/>
      <c r="Q392" s="305"/>
      <c r="R392" s="306"/>
      <c r="S392" s="306"/>
      <c r="T392" s="101"/>
      <c r="U392" s="101"/>
      <c r="Y392" s="101"/>
      <c r="Z392" s="101"/>
      <c r="AA392" s="101"/>
      <c r="AB392" s="101"/>
      <c r="AC392" s="101"/>
      <c r="AD392" s="101"/>
    </row>
    <row r="393" spans="2:30" x14ac:dyDescent="0.2">
      <c r="B393" s="305"/>
      <c r="C393" s="305"/>
      <c r="D393" s="305"/>
      <c r="E393" s="305"/>
      <c r="F393" s="305"/>
      <c r="G393" s="305"/>
      <c r="H393" s="305"/>
      <c r="I393" s="305"/>
      <c r="J393" s="305"/>
      <c r="K393" s="305"/>
      <c r="L393" s="305"/>
      <c r="M393" s="305"/>
      <c r="N393" s="305"/>
      <c r="O393" s="305"/>
      <c r="P393" s="305"/>
      <c r="Q393" s="305"/>
      <c r="R393" s="306"/>
      <c r="S393" s="306"/>
      <c r="T393" s="101"/>
      <c r="U393" s="101"/>
      <c r="Y393" s="101"/>
      <c r="Z393" s="101"/>
      <c r="AA393" s="101"/>
      <c r="AB393" s="101"/>
      <c r="AC393" s="101"/>
      <c r="AD393" s="101"/>
    </row>
    <row r="394" spans="2:30" x14ac:dyDescent="0.2">
      <c r="B394" s="305"/>
      <c r="C394" s="305"/>
      <c r="D394" s="305"/>
      <c r="E394" s="305"/>
      <c r="F394" s="305"/>
      <c r="G394" s="305"/>
      <c r="H394" s="305"/>
      <c r="I394" s="305"/>
      <c r="J394" s="305"/>
      <c r="K394" s="305"/>
      <c r="L394" s="305"/>
      <c r="M394" s="305"/>
      <c r="N394" s="305"/>
      <c r="O394" s="305"/>
      <c r="P394" s="305"/>
      <c r="Q394" s="305"/>
      <c r="R394" s="306"/>
      <c r="S394" s="306"/>
      <c r="T394" s="101"/>
      <c r="U394" s="101"/>
      <c r="Y394" s="101"/>
      <c r="Z394" s="101"/>
      <c r="AA394" s="101"/>
      <c r="AB394" s="101"/>
      <c r="AC394" s="101"/>
      <c r="AD394" s="101"/>
    </row>
    <row r="395" spans="2:30" x14ac:dyDescent="0.2">
      <c r="B395" s="305"/>
      <c r="C395" s="305"/>
      <c r="D395" s="305"/>
      <c r="E395" s="305"/>
      <c r="F395" s="305"/>
      <c r="G395" s="305"/>
      <c r="H395" s="305"/>
      <c r="I395" s="305"/>
      <c r="J395" s="305"/>
      <c r="K395" s="305"/>
      <c r="L395" s="305"/>
      <c r="M395" s="305"/>
      <c r="N395" s="305"/>
      <c r="O395" s="305"/>
      <c r="P395" s="305"/>
      <c r="Q395" s="305"/>
      <c r="R395" s="306"/>
      <c r="S395" s="306"/>
      <c r="T395" s="101"/>
      <c r="U395" s="101"/>
      <c r="Y395" s="101"/>
      <c r="Z395" s="101"/>
      <c r="AA395" s="101"/>
      <c r="AB395" s="101"/>
      <c r="AC395" s="101"/>
      <c r="AD395" s="101"/>
    </row>
    <row r="396" spans="2:30" x14ac:dyDescent="0.2">
      <c r="B396" s="305"/>
      <c r="C396" s="305"/>
      <c r="D396" s="305"/>
      <c r="E396" s="305"/>
      <c r="F396" s="305"/>
      <c r="G396" s="305"/>
      <c r="H396" s="305"/>
      <c r="I396" s="305"/>
      <c r="J396" s="305"/>
      <c r="K396" s="305"/>
      <c r="L396" s="305"/>
      <c r="M396" s="305"/>
      <c r="N396" s="305"/>
      <c r="O396" s="305"/>
      <c r="P396" s="305"/>
      <c r="Q396" s="305"/>
      <c r="R396" s="306"/>
      <c r="S396" s="306"/>
      <c r="T396" s="101"/>
      <c r="U396" s="101"/>
      <c r="Y396" s="101"/>
      <c r="Z396" s="101"/>
      <c r="AA396" s="101"/>
      <c r="AB396" s="101"/>
      <c r="AC396" s="101"/>
      <c r="AD396" s="101"/>
    </row>
    <row r="397" spans="2:30" x14ac:dyDescent="0.2">
      <c r="B397" s="305"/>
      <c r="C397" s="305"/>
      <c r="D397" s="305"/>
      <c r="E397" s="305"/>
      <c r="F397" s="305"/>
      <c r="G397" s="305"/>
      <c r="H397" s="305"/>
      <c r="I397" s="305"/>
      <c r="J397" s="305"/>
      <c r="K397" s="305"/>
      <c r="L397" s="305"/>
      <c r="M397" s="305"/>
      <c r="N397" s="305"/>
      <c r="O397" s="305"/>
      <c r="P397" s="305"/>
      <c r="Q397" s="305"/>
      <c r="R397" s="306"/>
      <c r="S397" s="306"/>
      <c r="T397" s="101"/>
      <c r="U397" s="101"/>
      <c r="Y397" s="101"/>
      <c r="Z397" s="101"/>
      <c r="AA397" s="101"/>
      <c r="AB397" s="101"/>
      <c r="AC397" s="101"/>
      <c r="AD397" s="101"/>
    </row>
    <row r="398" spans="2:30" x14ac:dyDescent="0.2">
      <c r="B398" s="305"/>
      <c r="C398" s="305"/>
      <c r="D398" s="305"/>
      <c r="E398" s="305"/>
      <c r="F398" s="305"/>
      <c r="G398" s="305"/>
      <c r="H398" s="305"/>
      <c r="I398" s="305"/>
      <c r="J398" s="305"/>
      <c r="K398" s="305"/>
      <c r="L398" s="305"/>
      <c r="M398" s="305"/>
      <c r="N398" s="305"/>
      <c r="O398" s="305"/>
      <c r="P398" s="305"/>
      <c r="Q398" s="305"/>
      <c r="R398" s="306"/>
      <c r="S398" s="306"/>
      <c r="T398" s="101"/>
      <c r="U398" s="101"/>
      <c r="Y398" s="101"/>
      <c r="Z398" s="101"/>
      <c r="AA398" s="101"/>
      <c r="AB398" s="101"/>
      <c r="AC398" s="101"/>
      <c r="AD398" s="101"/>
    </row>
    <row r="399" spans="2:30" x14ac:dyDescent="0.2">
      <c r="B399" s="305"/>
      <c r="C399" s="305"/>
      <c r="D399" s="305"/>
      <c r="E399" s="305"/>
      <c r="F399" s="305"/>
      <c r="G399" s="305"/>
      <c r="H399" s="305"/>
      <c r="I399" s="305"/>
      <c r="J399" s="305"/>
      <c r="K399" s="305"/>
      <c r="L399" s="305"/>
      <c r="M399" s="305"/>
      <c r="N399" s="305"/>
      <c r="O399" s="305"/>
      <c r="P399" s="305"/>
      <c r="Q399" s="305"/>
      <c r="R399" s="306"/>
      <c r="S399" s="306"/>
      <c r="T399" s="101"/>
      <c r="U399" s="101"/>
      <c r="Y399" s="101"/>
      <c r="Z399" s="101"/>
      <c r="AA399" s="101"/>
      <c r="AB399" s="101"/>
      <c r="AC399" s="101"/>
      <c r="AD399" s="101"/>
    </row>
    <row r="400" spans="2:30" x14ac:dyDescent="0.2">
      <c r="B400" s="305"/>
      <c r="C400" s="305"/>
      <c r="D400" s="305"/>
      <c r="E400" s="305"/>
      <c r="F400" s="305"/>
      <c r="G400" s="305"/>
      <c r="H400" s="305"/>
      <c r="I400" s="305"/>
      <c r="J400" s="305"/>
      <c r="K400" s="305"/>
      <c r="L400" s="305"/>
      <c r="M400" s="305"/>
      <c r="N400" s="305"/>
      <c r="O400" s="305"/>
      <c r="P400" s="305"/>
      <c r="Q400" s="305"/>
      <c r="R400" s="306"/>
      <c r="S400" s="306"/>
      <c r="T400" s="101"/>
      <c r="U400" s="101"/>
      <c r="Y400" s="101"/>
      <c r="Z400" s="101"/>
      <c r="AA400" s="101"/>
      <c r="AB400" s="101"/>
      <c r="AC400" s="101"/>
      <c r="AD400" s="101"/>
    </row>
    <row r="401" spans="2:30" x14ac:dyDescent="0.2">
      <c r="B401" s="305"/>
      <c r="C401" s="305"/>
      <c r="D401" s="305"/>
      <c r="E401" s="305"/>
      <c r="F401" s="305"/>
      <c r="G401" s="305"/>
      <c r="H401" s="305"/>
      <c r="I401" s="305"/>
      <c r="J401" s="305"/>
      <c r="K401" s="305"/>
      <c r="L401" s="305"/>
      <c r="M401" s="305"/>
      <c r="N401" s="305"/>
      <c r="O401" s="305"/>
      <c r="P401" s="305"/>
      <c r="Q401" s="305"/>
      <c r="R401" s="306"/>
      <c r="S401" s="306"/>
      <c r="T401" s="101"/>
      <c r="U401" s="101"/>
      <c r="Y401" s="101"/>
      <c r="Z401" s="101"/>
      <c r="AA401" s="101"/>
      <c r="AB401" s="101"/>
      <c r="AC401" s="101"/>
      <c r="AD401" s="101"/>
    </row>
    <row r="402" spans="2:30" x14ac:dyDescent="0.2">
      <c r="B402" s="305"/>
      <c r="C402" s="305"/>
      <c r="D402" s="305"/>
      <c r="E402" s="305"/>
      <c r="F402" s="305"/>
      <c r="G402" s="305"/>
      <c r="H402" s="305"/>
      <c r="I402" s="305"/>
      <c r="J402" s="305"/>
      <c r="K402" s="305"/>
      <c r="L402" s="305"/>
      <c r="M402" s="305"/>
      <c r="N402" s="305"/>
      <c r="O402" s="305"/>
      <c r="P402" s="305"/>
      <c r="Q402" s="305"/>
      <c r="R402" s="306"/>
      <c r="S402" s="306"/>
      <c r="T402" s="101"/>
      <c r="U402" s="101"/>
      <c r="Y402" s="101"/>
      <c r="Z402" s="101"/>
      <c r="AA402" s="101"/>
      <c r="AB402" s="101"/>
      <c r="AC402" s="101"/>
      <c r="AD402" s="101"/>
    </row>
    <row r="403" spans="2:30" x14ac:dyDescent="0.2">
      <c r="B403" s="305"/>
      <c r="C403" s="305"/>
      <c r="D403" s="305"/>
      <c r="E403" s="305"/>
      <c r="F403" s="305"/>
      <c r="G403" s="305"/>
      <c r="H403" s="305"/>
      <c r="I403" s="305"/>
      <c r="J403" s="305"/>
      <c r="K403" s="305"/>
      <c r="L403" s="305"/>
      <c r="M403" s="305"/>
      <c r="N403" s="305"/>
      <c r="O403" s="305"/>
      <c r="P403" s="305"/>
      <c r="Q403" s="305"/>
      <c r="R403" s="306"/>
      <c r="S403" s="306"/>
      <c r="T403" s="101"/>
      <c r="U403" s="101"/>
      <c r="Y403" s="101"/>
      <c r="Z403" s="101"/>
      <c r="AA403" s="101"/>
      <c r="AB403" s="101"/>
      <c r="AC403" s="101"/>
      <c r="AD403" s="101"/>
    </row>
    <row r="404" spans="2:30" x14ac:dyDescent="0.2">
      <c r="B404" s="305"/>
      <c r="C404" s="305"/>
      <c r="D404" s="305"/>
      <c r="E404" s="305"/>
      <c r="F404" s="305"/>
      <c r="G404" s="305"/>
      <c r="H404" s="305"/>
      <c r="I404" s="305"/>
      <c r="J404" s="305"/>
      <c r="K404" s="305"/>
      <c r="L404" s="305"/>
      <c r="M404" s="305"/>
      <c r="N404" s="305"/>
      <c r="O404" s="305"/>
      <c r="P404" s="305"/>
      <c r="Q404" s="305"/>
      <c r="R404" s="306"/>
      <c r="S404" s="306"/>
      <c r="T404" s="101"/>
      <c r="U404" s="101"/>
      <c r="Y404" s="101"/>
      <c r="Z404" s="101"/>
      <c r="AA404" s="101"/>
      <c r="AB404" s="101"/>
      <c r="AC404" s="101"/>
      <c r="AD404" s="101"/>
    </row>
    <row r="405" spans="2:30" x14ac:dyDescent="0.2">
      <c r="B405" s="305"/>
      <c r="C405" s="305"/>
      <c r="D405" s="305"/>
      <c r="E405" s="305"/>
      <c r="F405" s="305"/>
      <c r="G405" s="305"/>
      <c r="H405" s="305"/>
      <c r="I405" s="305"/>
      <c r="J405" s="305"/>
      <c r="K405" s="305"/>
      <c r="L405" s="305"/>
      <c r="M405" s="305"/>
      <c r="N405" s="305"/>
      <c r="O405" s="305"/>
      <c r="P405" s="305"/>
      <c r="Q405" s="305"/>
      <c r="R405" s="306"/>
      <c r="S405" s="306"/>
      <c r="T405" s="101"/>
      <c r="U405" s="101"/>
      <c r="Y405" s="101"/>
      <c r="Z405" s="101"/>
      <c r="AA405" s="101"/>
      <c r="AB405" s="101"/>
      <c r="AC405" s="101"/>
      <c r="AD405" s="101"/>
    </row>
    <row r="406" spans="2:30" x14ac:dyDescent="0.2">
      <c r="B406" s="305"/>
      <c r="C406" s="305"/>
      <c r="D406" s="305"/>
      <c r="E406" s="305"/>
      <c r="F406" s="305"/>
      <c r="G406" s="305"/>
      <c r="H406" s="305"/>
      <c r="I406" s="305"/>
      <c r="J406" s="305"/>
      <c r="K406" s="305"/>
      <c r="L406" s="305"/>
      <c r="M406" s="305"/>
      <c r="N406" s="305"/>
      <c r="O406" s="305"/>
      <c r="P406" s="305"/>
      <c r="Q406" s="305"/>
      <c r="R406" s="306"/>
      <c r="S406" s="306"/>
      <c r="T406" s="101"/>
      <c r="U406" s="101"/>
      <c r="Y406" s="101"/>
      <c r="Z406" s="101"/>
      <c r="AA406" s="101"/>
      <c r="AB406" s="101"/>
      <c r="AC406" s="101"/>
      <c r="AD406" s="101"/>
    </row>
    <row r="407" spans="2:30" x14ac:dyDescent="0.2">
      <c r="B407" s="305"/>
      <c r="C407" s="305"/>
      <c r="D407" s="305"/>
      <c r="E407" s="305"/>
      <c r="F407" s="305"/>
      <c r="G407" s="305"/>
      <c r="H407" s="305"/>
      <c r="I407" s="305"/>
      <c r="J407" s="305"/>
      <c r="K407" s="305"/>
      <c r="L407" s="305"/>
      <c r="M407" s="305"/>
      <c r="N407" s="305"/>
      <c r="O407" s="305"/>
      <c r="P407" s="305"/>
      <c r="Q407" s="305"/>
      <c r="R407" s="306"/>
      <c r="S407" s="306"/>
      <c r="T407" s="101"/>
      <c r="U407" s="101"/>
      <c r="Y407" s="101"/>
      <c r="Z407" s="101"/>
      <c r="AA407" s="101"/>
      <c r="AB407" s="101"/>
      <c r="AC407" s="101"/>
      <c r="AD407" s="101"/>
    </row>
    <row r="408" spans="2:30" x14ac:dyDescent="0.2">
      <c r="B408" s="305"/>
      <c r="C408" s="305"/>
      <c r="D408" s="305"/>
      <c r="E408" s="305"/>
      <c r="F408" s="305"/>
      <c r="G408" s="305"/>
      <c r="H408" s="305"/>
      <c r="I408" s="305"/>
      <c r="J408" s="305"/>
      <c r="K408" s="305"/>
      <c r="L408" s="305"/>
      <c r="M408" s="305"/>
      <c r="N408" s="305"/>
      <c r="O408" s="305"/>
      <c r="P408" s="305"/>
      <c r="Q408" s="305"/>
      <c r="R408" s="306"/>
      <c r="S408" s="306"/>
      <c r="T408" s="101"/>
      <c r="U408" s="101"/>
      <c r="Y408" s="101"/>
      <c r="Z408" s="101"/>
      <c r="AA408" s="101"/>
      <c r="AB408" s="101"/>
      <c r="AC408" s="101"/>
      <c r="AD408" s="101"/>
    </row>
    <row r="409" spans="2:30" x14ac:dyDescent="0.2">
      <c r="B409" s="305"/>
      <c r="C409" s="305"/>
      <c r="D409" s="305"/>
      <c r="E409" s="305"/>
      <c r="F409" s="305"/>
      <c r="G409" s="305"/>
      <c r="H409" s="305"/>
      <c r="I409" s="305"/>
      <c r="J409" s="305"/>
      <c r="K409" s="305"/>
      <c r="L409" s="305"/>
      <c r="M409" s="305"/>
      <c r="N409" s="305"/>
      <c r="O409" s="305"/>
      <c r="P409" s="305"/>
      <c r="Q409" s="305"/>
      <c r="R409" s="306"/>
      <c r="S409" s="306"/>
      <c r="T409" s="101"/>
      <c r="U409" s="101"/>
      <c r="Y409" s="101"/>
      <c r="Z409" s="101"/>
      <c r="AA409" s="101"/>
      <c r="AB409" s="101"/>
      <c r="AC409" s="101"/>
      <c r="AD409" s="101"/>
    </row>
    <row r="410" spans="2:30" x14ac:dyDescent="0.2">
      <c r="B410" s="305"/>
      <c r="C410" s="305"/>
      <c r="D410" s="305"/>
      <c r="E410" s="305"/>
      <c r="F410" s="305"/>
      <c r="G410" s="305"/>
      <c r="H410" s="305"/>
      <c r="I410" s="305"/>
      <c r="J410" s="305"/>
      <c r="K410" s="305"/>
      <c r="L410" s="305"/>
      <c r="M410" s="305"/>
      <c r="N410" s="305"/>
      <c r="O410" s="305"/>
      <c r="P410" s="305"/>
      <c r="Q410" s="305"/>
      <c r="R410" s="306"/>
      <c r="S410" s="306"/>
      <c r="T410" s="101"/>
      <c r="U410" s="101"/>
      <c r="Y410" s="101"/>
      <c r="Z410" s="101"/>
      <c r="AA410" s="101"/>
      <c r="AB410" s="101"/>
      <c r="AC410" s="101"/>
      <c r="AD410" s="101"/>
    </row>
    <row r="411" spans="2:30" x14ac:dyDescent="0.2">
      <c r="B411" s="305"/>
      <c r="C411" s="305"/>
      <c r="D411" s="305"/>
      <c r="E411" s="305"/>
      <c r="F411" s="305"/>
      <c r="G411" s="305"/>
      <c r="H411" s="305"/>
      <c r="I411" s="305"/>
      <c r="J411" s="305"/>
      <c r="K411" s="305"/>
      <c r="L411" s="305"/>
      <c r="M411" s="305"/>
      <c r="N411" s="305"/>
      <c r="O411" s="305"/>
      <c r="P411" s="305"/>
      <c r="Q411" s="305"/>
      <c r="R411" s="306"/>
      <c r="S411" s="306"/>
      <c r="T411" s="101"/>
      <c r="U411" s="101"/>
      <c r="Y411" s="101"/>
      <c r="Z411" s="101"/>
      <c r="AA411" s="101"/>
      <c r="AB411" s="101"/>
      <c r="AC411" s="101"/>
      <c r="AD411" s="101"/>
    </row>
    <row r="412" spans="2:30" x14ac:dyDescent="0.2">
      <c r="B412" s="305"/>
      <c r="C412" s="305"/>
      <c r="D412" s="305"/>
      <c r="E412" s="305"/>
      <c r="F412" s="305"/>
      <c r="G412" s="305"/>
      <c r="H412" s="305"/>
      <c r="I412" s="305"/>
      <c r="J412" s="305"/>
      <c r="K412" s="305"/>
      <c r="L412" s="305"/>
      <c r="M412" s="305"/>
      <c r="N412" s="305"/>
      <c r="O412" s="305"/>
      <c r="P412" s="305"/>
      <c r="Q412" s="305"/>
      <c r="R412" s="306"/>
      <c r="S412" s="306"/>
      <c r="T412" s="101"/>
      <c r="U412" s="101"/>
      <c r="Y412" s="101"/>
      <c r="Z412" s="101"/>
      <c r="AA412" s="101"/>
      <c r="AB412" s="101"/>
      <c r="AC412" s="101"/>
      <c r="AD412" s="101"/>
    </row>
    <row r="413" spans="2:30" x14ac:dyDescent="0.2">
      <c r="B413" s="305"/>
      <c r="C413" s="305"/>
      <c r="D413" s="305"/>
      <c r="E413" s="305"/>
      <c r="F413" s="305"/>
      <c r="G413" s="305"/>
      <c r="H413" s="305"/>
      <c r="I413" s="305"/>
      <c r="J413" s="305"/>
      <c r="K413" s="305"/>
      <c r="L413" s="305"/>
      <c r="M413" s="305"/>
      <c r="N413" s="305"/>
      <c r="O413" s="305"/>
      <c r="P413" s="305"/>
      <c r="Q413" s="305"/>
      <c r="R413" s="306"/>
      <c r="S413" s="306"/>
      <c r="T413" s="101"/>
      <c r="U413" s="101"/>
      <c r="Y413" s="101"/>
      <c r="Z413" s="101"/>
      <c r="AA413" s="101"/>
      <c r="AB413" s="101"/>
      <c r="AC413" s="101"/>
      <c r="AD413" s="101"/>
    </row>
    <row r="414" spans="2:30" x14ac:dyDescent="0.2">
      <c r="B414" s="305"/>
      <c r="C414" s="305"/>
      <c r="D414" s="305"/>
      <c r="E414" s="305"/>
      <c r="F414" s="305"/>
      <c r="G414" s="305"/>
      <c r="H414" s="305"/>
      <c r="I414" s="305"/>
      <c r="J414" s="305"/>
      <c r="K414" s="305"/>
      <c r="L414" s="305"/>
      <c r="M414" s="305"/>
      <c r="N414" s="305"/>
      <c r="O414" s="305"/>
      <c r="P414" s="305"/>
      <c r="Q414" s="305"/>
      <c r="R414" s="306"/>
      <c r="S414" s="306"/>
      <c r="T414" s="101"/>
      <c r="U414" s="101"/>
      <c r="Y414" s="101"/>
      <c r="Z414" s="101"/>
      <c r="AA414" s="101"/>
      <c r="AB414" s="101"/>
      <c r="AC414" s="101"/>
      <c r="AD414" s="101"/>
    </row>
    <row r="415" spans="2:30" x14ac:dyDescent="0.2">
      <c r="B415" s="305"/>
      <c r="C415" s="305"/>
      <c r="D415" s="305"/>
      <c r="E415" s="305"/>
      <c r="F415" s="305"/>
      <c r="G415" s="305"/>
      <c r="H415" s="305"/>
      <c r="I415" s="305"/>
      <c r="J415" s="305"/>
      <c r="K415" s="305"/>
      <c r="L415" s="305"/>
      <c r="M415" s="305"/>
      <c r="N415" s="305"/>
      <c r="O415" s="305"/>
      <c r="P415" s="305"/>
      <c r="Q415" s="305"/>
      <c r="R415" s="306"/>
      <c r="S415" s="306"/>
      <c r="T415" s="101"/>
      <c r="U415" s="101"/>
      <c r="Y415" s="101"/>
      <c r="Z415" s="101"/>
      <c r="AA415" s="101"/>
      <c r="AB415" s="101"/>
      <c r="AC415" s="101"/>
      <c r="AD415" s="101"/>
    </row>
    <row r="416" spans="2:30" x14ac:dyDescent="0.2">
      <c r="B416" s="305"/>
      <c r="C416" s="305"/>
      <c r="D416" s="305"/>
      <c r="E416" s="305"/>
      <c r="F416" s="305"/>
      <c r="G416" s="305"/>
      <c r="H416" s="305"/>
      <c r="I416" s="305"/>
      <c r="J416" s="305"/>
      <c r="K416" s="305"/>
      <c r="L416" s="305"/>
      <c r="M416" s="305"/>
      <c r="N416" s="305"/>
      <c r="O416" s="305"/>
      <c r="P416" s="305"/>
      <c r="Q416" s="305"/>
      <c r="R416" s="306"/>
      <c r="S416" s="306"/>
      <c r="T416" s="101"/>
      <c r="U416" s="101"/>
      <c r="Y416" s="101"/>
      <c r="Z416" s="101"/>
      <c r="AA416" s="101"/>
      <c r="AB416" s="101"/>
      <c r="AC416" s="101"/>
      <c r="AD416" s="101"/>
    </row>
    <row r="417" spans="2:30" x14ac:dyDescent="0.2">
      <c r="B417" s="305"/>
      <c r="C417" s="305"/>
      <c r="D417" s="305"/>
      <c r="E417" s="305"/>
      <c r="F417" s="305"/>
      <c r="G417" s="305"/>
      <c r="H417" s="305"/>
      <c r="I417" s="305"/>
      <c r="J417" s="305"/>
      <c r="K417" s="305"/>
      <c r="L417" s="305"/>
      <c r="M417" s="305"/>
      <c r="N417" s="305"/>
      <c r="O417" s="305"/>
      <c r="P417" s="305"/>
      <c r="Q417" s="305"/>
      <c r="R417" s="306"/>
      <c r="S417" s="306"/>
      <c r="T417" s="101"/>
      <c r="U417" s="101"/>
      <c r="Y417" s="101"/>
      <c r="Z417" s="101"/>
      <c r="AA417" s="101"/>
      <c r="AB417" s="101"/>
      <c r="AC417" s="101"/>
      <c r="AD417" s="101"/>
    </row>
    <row r="418" spans="2:30" x14ac:dyDescent="0.2">
      <c r="B418" s="305"/>
      <c r="C418" s="305"/>
      <c r="D418" s="305"/>
      <c r="E418" s="305"/>
      <c r="F418" s="305"/>
      <c r="G418" s="305"/>
      <c r="H418" s="305"/>
      <c r="I418" s="305"/>
      <c r="J418" s="305"/>
      <c r="K418" s="305"/>
      <c r="L418" s="305"/>
      <c r="M418" s="305"/>
      <c r="N418" s="305"/>
      <c r="O418" s="305"/>
      <c r="P418" s="305"/>
      <c r="Q418" s="305"/>
      <c r="R418" s="306"/>
      <c r="S418" s="306"/>
      <c r="T418" s="101"/>
      <c r="U418" s="101"/>
      <c r="Y418" s="101"/>
      <c r="Z418" s="101"/>
      <c r="AA418" s="101"/>
      <c r="AB418" s="101"/>
      <c r="AC418" s="101"/>
      <c r="AD418" s="101"/>
    </row>
    <row r="419" spans="2:30" x14ac:dyDescent="0.2">
      <c r="B419" s="305"/>
      <c r="C419" s="305"/>
      <c r="D419" s="305"/>
      <c r="E419" s="305"/>
      <c r="F419" s="305"/>
      <c r="G419" s="305"/>
      <c r="H419" s="305"/>
      <c r="I419" s="305"/>
      <c r="J419" s="305"/>
      <c r="K419" s="305"/>
      <c r="L419" s="305"/>
      <c r="M419" s="305"/>
      <c r="N419" s="305"/>
      <c r="O419" s="305"/>
      <c r="P419" s="305"/>
      <c r="Q419" s="305"/>
      <c r="R419" s="306"/>
      <c r="S419" s="306"/>
      <c r="T419" s="101"/>
      <c r="U419" s="101"/>
      <c r="Y419" s="101"/>
      <c r="Z419" s="101"/>
      <c r="AA419" s="101"/>
      <c r="AB419" s="101"/>
      <c r="AC419" s="101"/>
      <c r="AD419" s="101"/>
    </row>
    <row r="420" spans="2:30" x14ac:dyDescent="0.2">
      <c r="B420" s="305"/>
      <c r="C420" s="305"/>
      <c r="D420" s="305"/>
      <c r="E420" s="305"/>
      <c r="F420" s="305"/>
      <c r="G420" s="305"/>
      <c r="H420" s="305"/>
      <c r="I420" s="305"/>
      <c r="J420" s="305"/>
      <c r="K420" s="305"/>
      <c r="L420" s="305"/>
      <c r="M420" s="305"/>
      <c r="N420" s="305"/>
      <c r="O420" s="305"/>
      <c r="P420" s="305"/>
      <c r="Q420" s="305"/>
      <c r="R420" s="306"/>
      <c r="S420" s="306"/>
      <c r="T420" s="101"/>
      <c r="U420" s="101"/>
      <c r="Y420" s="101"/>
      <c r="Z420" s="101"/>
      <c r="AA420" s="101"/>
      <c r="AB420" s="101"/>
      <c r="AC420" s="101"/>
      <c r="AD420" s="101"/>
    </row>
    <row r="421" spans="2:30" x14ac:dyDescent="0.2">
      <c r="B421" s="305"/>
      <c r="C421" s="305"/>
      <c r="D421" s="305"/>
      <c r="E421" s="305"/>
      <c r="F421" s="305"/>
      <c r="G421" s="305"/>
      <c r="H421" s="305"/>
      <c r="I421" s="305"/>
      <c r="J421" s="305"/>
      <c r="K421" s="305"/>
      <c r="L421" s="305"/>
      <c r="M421" s="305"/>
      <c r="N421" s="305"/>
      <c r="O421" s="305"/>
      <c r="P421" s="305"/>
      <c r="Q421" s="305"/>
      <c r="R421" s="306"/>
      <c r="S421" s="306"/>
      <c r="T421" s="101"/>
      <c r="U421" s="101"/>
      <c r="Y421" s="101"/>
      <c r="Z421" s="101"/>
      <c r="AA421" s="101"/>
      <c r="AB421" s="101"/>
      <c r="AC421" s="101"/>
      <c r="AD421" s="101"/>
    </row>
    <row r="422" spans="2:30" x14ac:dyDescent="0.2">
      <c r="B422" s="305"/>
      <c r="C422" s="305"/>
      <c r="D422" s="305"/>
      <c r="E422" s="305"/>
      <c r="F422" s="305"/>
      <c r="G422" s="305"/>
      <c r="H422" s="305"/>
      <c r="I422" s="305"/>
      <c r="J422" s="305"/>
      <c r="K422" s="305"/>
      <c r="L422" s="305"/>
      <c r="M422" s="305"/>
      <c r="N422" s="305"/>
      <c r="O422" s="305"/>
      <c r="P422" s="305"/>
      <c r="Q422" s="305"/>
      <c r="R422" s="306"/>
      <c r="S422" s="306"/>
      <c r="T422" s="101"/>
      <c r="U422" s="101"/>
      <c r="Y422" s="101"/>
      <c r="Z422" s="101"/>
      <c r="AA422" s="101"/>
      <c r="AB422" s="101"/>
      <c r="AC422" s="101"/>
      <c r="AD422" s="101"/>
    </row>
    <row r="423" spans="2:30" x14ac:dyDescent="0.2">
      <c r="B423" s="305"/>
      <c r="C423" s="305"/>
      <c r="D423" s="305"/>
      <c r="E423" s="305"/>
      <c r="F423" s="305"/>
      <c r="G423" s="305"/>
      <c r="H423" s="305"/>
      <c r="I423" s="305"/>
      <c r="J423" s="305"/>
      <c r="K423" s="305"/>
      <c r="L423" s="305"/>
      <c r="M423" s="305"/>
      <c r="N423" s="305"/>
      <c r="O423" s="305"/>
      <c r="P423" s="305"/>
      <c r="Q423" s="305"/>
      <c r="R423" s="306"/>
      <c r="S423" s="306"/>
      <c r="T423" s="101"/>
      <c r="U423" s="101"/>
      <c r="Y423" s="101"/>
      <c r="Z423" s="101"/>
      <c r="AA423" s="101"/>
      <c r="AB423" s="101"/>
      <c r="AC423" s="101"/>
      <c r="AD423" s="101"/>
    </row>
    <row r="424" spans="2:30" x14ac:dyDescent="0.2">
      <c r="B424" s="305"/>
      <c r="C424" s="305"/>
      <c r="D424" s="305"/>
      <c r="E424" s="305"/>
      <c r="F424" s="305"/>
      <c r="G424" s="305"/>
      <c r="H424" s="305"/>
      <c r="I424" s="305"/>
      <c r="J424" s="305"/>
      <c r="K424" s="305"/>
      <c r="L424" s="305"/>
      <c r="M424" s="305"/>
      <c r="N424" s="305"/>
      <c r="O424" s="305"/>
      <c r="P424" s="305"/>
      <c r="Q424" s="305"/>
      <c r="R424" s="306"/>
      <c r="S424" s="306"/>
      <c r="T424" s="101"/>
      <c r="U424" s="101"/>
      <c r="Y424" s="101"/>
      <c r="Z424" s="101"/>
      <c r="AA424" s="101"/>
      <c r="AB424" s="101"/>
      <c r="AC424" s="101"/>
      <c r="AD424" s="101"/>
    </row>
    <row r="425" spans="2:30" x14ac:dyDescent="0.2">
      <c r="B425" s="305"/>
      <c r="C425" s="305"/>
      <c r="D425" s="305"/>
      <c r="E425" s="305"/>
      <c r="F425" s="305"/>
      <c r="G425" s="305"/>
      <c r="H425" s="305"/>
      <c r="I425" s="305"/>
      <c r="J425" s="305"/>
      <c r="K425" s="305"/>
      <c r="L425" s="305"/>
      <c r="M425" s="305"/>
      <c r="N425" s="305"/>
      <c r="O425" s="305"/>
      <c r="P425" s="305"/>
      <c r="Q425" s="305"/>
      <c r="R425" s="306"/>
      <c r="S425" s="306"/>
      <c r="T425" s="101"/>
      <c r="U425" s="101"/>
      <c r="Y425" s="101"/>
      <c r="Z425" s="101"/>
      <c r="AA425" s="101"/>
      <c r="AB425" s="101"/>
      <c r="AC425" s="101"/>
      <c r="AD425" s="101"/>
    </row>
    <row r="426" spans="2:30" x14ac:dyDescent="0.2">
      <c r="B426" s="305"/>
      <c r="C426" s="305"/>
      <c r="D426" s="305"/>
      <c r="E426" s="305"/>
      <c r="F426" s="305"/>
      <c r="G426" s="305"/>
      <c r="H426" s="305"/>
      <c r="I426" s="305"/>
      <c r="J426" s="305"/>
      <c r="K426" s="305"/>
      <c r="L426" s="305"/>
      <c r="M426" s="305"/>
      <c r="N426" s="305"/>
      <c r="O426" s="305"/>
      <c r="P426" s="305"/>
      <c r="Q426" s="305"/>
      <c r="R426" s="306"/>
      <c r="S426" s="306"/>
      <c r="T426" s="101"/>
      <c r="U426" s="101"/>
      <c r="Y426" s="101"/>
      <c r="Z426" s="101"/>
      <c r="AA426" s="101"/>
      <c r="AB426" s="101"/>
      <c r="AC426" s="101"/>
      <c r="AD426" s="101"/>
    </row>
    <row r="427" spans="2:30" x14ac:dyDescent="0.2">
      <c r="B427" s="305"/>
      <c r="C427" s="305"/>
      <c r="D427" s="305"/>
      <c r="E427" s="305"/>
      <c r="F427" s="305"/>
      <c r="G427" s="305"/>
      <c r="H427" s="305"/>
      <c r="I427" s="305"/>
      <c r="J427" s="305"/>
      <c r="K427" s="305"/>
      <c r="L427" s="305"/>
      <c r="M427" s="305"/>
      <c r="N427" s="305"/>
      <c r="O427" s="305"/>
      <c r="P427" s="305"/>
      <c r="Q427" s="305"/>
      <c r="R427" s="306"/>
      <c r="S427" s="306"/>
      <c r="T427" s="101"/>
      <c r="U427" s="101"/>
      <c r="Y427" s="101"/>
      <c r="Z427" s="101"/>
      <c r="AA427" s="101"/>
      <c r="AB427" s="101"/>
      <c r="AC427" s="101"/>
      <c r="AD427" s="101"/>
    </row>
    <row r="428" spans="2:30" x14ac:dyDescent="0.2">
      <c r="B428" s="305"/>
      <c r="C428" s="305"/>
      <c r="D428" s="305"/>
      <c r="E428" s="305"/>
      <c r="F428" s="305"/>
      <c r="G428" s="305"/>
      <c r="H428" s="305"/>
      <c r="I428" s="305"/>
      <c r="J428" s="305"/>
      <c r="K428" s="305"/>
      <c r="L428" s="305"/>
      <c r="M428" s="305"/>
      <c r="N428" s="305"/>
      <c r="O428" s="305"/>
      <c r="P428" s="305"/>
      <c r="Q428" s="305"/>
      <c r="R428" s="306"/>
      <c r="S428" s="306"/>
      <c r="T428" s="101"/>
      <c r="U428" s="101"/>
      <c r="Y428" s="101"/>
      <c r="Z428" s="101"/>
      <c r="AA428" s="101"/>
      <c r="AB428" s="101"/>
      <c r="AC428" s="101"/>
      <c r="AD428" s="101"/>
    </row>
    <row r="429" spans="2:30" x14ac:dyDescent="0.2">
      <c r="B429" s="305"/>
      <c r="C429" s="305"/>
      <c r="D429" s="305"/>
      <c r="E429" s="305"/>
      <c r="F429" s="305"/>
      <c r="G429" s="305"/>
      <c r="H429" s="305"/>
      <c r="I429" s="305"/>
      <c r="J429" s="305"/>
      <c r="K429" s="305"/>
      <c r="L429" s="305"/>
      <c r="M429" s="305"/>
      <c r="N429" s="305"/>
      <c r="O429" s="305"/>
      <c r="P429" s="305"/>
      <c r="Q429" s="305"/>
      <c r="R429" s="306"/>
      <c r="S429" s="306"/>
      <c r="T429" s="101"/>
      <c r="U429" s="101"/>
      <c r="Y429" s="101"/>
      <c r="Z429" s="101"/>
      <c r="AA429" s="101"/>
      <c r="AB429" s="101"/>
      <c r="AC429" s="101"/>
      <c r="AD429" s="101"/>
    </row>
    <row r="430" spans="2:30" x14ac:dyDescent="0.2">
      <c r="B430" s="305"/>
      <c r="C430" s="305"/>
      <c r="D430" s="305"/>
      <c r="E430" s="305"/>
      <c r="F430" s="305"/>
      <c r="G430" s="305"/>
      <c r="H430" s="305"/>
      <c r="I430" s="305"/>
      <c r="J430" s="305"/>
      <c r="K430" s="305"/>
      <c r="L430" s="305"/>
      <c r="M430" s="305"/>
      <c r="N430" s="305"/>
      <c r="O430" s="305"/>
      <c r="P430" s="305"/>
      <c r="Q430" s="305"/>
      <c r="R430" s="306"/>
      <c r="S430" s="306"/>
      <c r="T430" s="101"/>
      <c r="U430" s="101"/>
      <c r="Y430" s="101"/>
      <c r="Z430" s="101"/>
      <c r="AA430" s="101"/>
      <c r="AB430" s="101"/>
      <c r="AC430" s="101"/>
      <c r="AD430" s="101"/>
    </row>
    <row r="431" spans="2:30" x14ac:dyDescent="0.2">
      <c r="B431" s="305"/>
      <c r="C431" s="305"/>
      <c r="D431" s="305"/>
      <c r="E431" s="305"/>
      <c r="F431" s="305"/>
      <c r="G431" s="305"/>
      <c r="H431" s="305"/>
      <c r="I431" s="305"/>
      <c r="J431" s="305"/>
      <c r="K431" s="305"/>
      <c r="L431" s="305"/>
      <c r="M431" s="305"/>
      <c r="N431" s="305"/>
      <c r="O431" s="305"/>
      <c r="P431" s="305"/>
      <c r="Q431" s="305"/>
      <c r="R431" s="306"/>
      <c r="S431" s="306"/>
      <c r="T431" s="101"/>
      <c r="U431" s="101"/>
      <c r="Y431" s="101"/>
      <c r="Z431" s="101"/>
      <c r="AA431" s="101"/>
      <c r="AB431" s="101"/>
      <c r="AC431" s="101"/>
      <c r="AD431" s="101"/>
    </row>
    <row r="432" spans="2:30" x14ac:dyDescent="0.2">
      <c r="B432" s="305"/>
      <c r="C432" s="305"/>
      <c r="D432" s="305"/>
      <c r="E432" s="305"/>
      <c r="F432" s="305"/>
      <c r="G432" s="305"/>
      <c r="H432" s="305"/>
      <c r="I432" s="305"/>
      <c r="J432" s="305"/>
      <c r="K432" s="305"/>
      <c r="L432" s="305"/>
      <c r="M432" s="305"/>
      <c r="N432" s="305"/>
      <c r="O432" s="305"/>
      <c r="P432" s="305"/>
      <c r="Q432" s="305"/>
      <c r="R432" s="306"/>
      <c r="S432" s="306"/>
      <c r="T432" s="101"/>
      <c r="U432" s="101"/>
      <c r="Y432" s="101"/>
      <c r="Z432" s="101"/>
      <c r="AA432" s="101"/>
      <c r="AB432" s="101"/>
      <c r="AC432" s="101"/>
      <c r="AD432" s="101"/>
    </row>
    <row r="433" spans="2:30" x14ac:dyDescent="0.2">
      <c r="B433" s="305"/>
      <c r="C433" s="305"/>
      <c r="D433" s="305"/>
      <c r="E433" s="305"/>
      <c r="F433" s="305"/>
      <c r="G433" s="305"/>
      <c r="H433" s="305"/>
      <c r="I433" s="305"/>
      <c r="J433" s="305"/>
      <c r="K433" s="305"/>
      <c r="L433" s="305"/>
      <c r="M433" s="305"/>
      <c r="N433" s="305"/>
      <c r="O433" s="305"/>
      <c r="P433" s="305"/>
      <c r="Q433" s="305"/>
      <c r="R433" s="306"/>
      <c r="S433" s="306"/>
      <c r="T433" s="101"/>
      <c r="U433" s="101"/>
      <c r="Y433" s="101"/>
      <c r="Z433" s="101"/>
      <c r="AA433" s="101"/>
      <c r="AB433" s="101"/>
      <c r="AC433" s="101"/>
      <c r="AD433" s="101"/>
    </row>
    <row r="434" spans="2:30" x14ac:dyDescent="0.2">
      <c r="B434" s="305"/>
      <c r="C434" s="305"/>
      <c r="D434" s="305"/>
      <c r="E434" s="305"/>
      <c r="F434" s="305"/>
      <c r="G434" s="305"/>
      <c r="H434" s="305"/>
      <c r="I434" s="305"/>
      <c r="J434" s="305"/>
      <c r="K434" s="305"/>
      <c r="L434" s="305"/>
      <c r="M434" s="305"/>
      <c r="N434" s="305"/>
      <c r="O434" s="305"/>
      <c r="P434" s="305"/>
      <c r="Q434" s="305"/>
      <c r="R434" s="306"/>
      <c r="S434" s="306"/>
      <c r="T434" s="101"/>
      <c r="U434" s="101"/>
      <c r="Y434" s="101"/>
      <c r="Z434" s="101"/>
      <c r="AA434" s="101"/>
      <c r="AB434" s="101"/>
      <c r="AC434" s="101"/>
      <c r="AD434" s="101"/>
    </row>
  </sheetData>
  <sheetProtection password="CCF6" sheet="1" objects="1" scenarios="1"/>
  <mergeCells count="1644">
    <mergeCell ref="B254:B255"/>
    <mergeCell ref="C254:C255"/>
    <mergeCell ref="D254:D255"/>
    <mergeCell ref="E254:E255"/>
    <mergeCell ref="F254:F255"/>
    <mergeCell ref="U254:U255"/>
    <mergeCell ref="V254:V255"/>
    <mergeCell ref="W254:W255"/>
    <mergeCell ref="X254:X255"/>
    <mergeCell ref="Y254:Y255"/>
    <mergeCell ref="Z254:Z255"/>
    <mergeCell ref="AA254:AA255"/>
    <mergeCell ref="AB254:AB255"/>
    <mergeCell ref="AC254:AC255"/>
    <mergeCell ref="AD254:AD255"/>
    <mergeCell ref="B306:V306"/>
    <mergeCell ref="B302:V305"/>
    <mergeCell ref="AC272:AC273"/>
    <mergeCell ref="AB270:AB271"/>
    <mergeCell ref="AC270:AC271"/>
    <mergeCell ref="AC278:AC279"/>
    <mergeCell ref="AD278:AD279"/>
    <mergeCell ref="AB278:AB279"/>
    <mergeCell ref="B288:S288"/>
    <mergeCell ref="B294:S294"/>
    <mergeCell ref="W278:W279"/>
    <mergeCell ref="X278:X279"/>
    <mergeCell ref="Y278:Y279"/>
    <mergeCell ref="Z278:Z279"/>
    <mergeCell ref="AA278:AA279"/>
    <mergeCell ref="B286:S286"/>
    <mergeCell ref="AB276:AB277"/>
    <mergeCell ref="B248:B249"/>
    <mergeCell ref="C248:C249"/>
    <mergeCell ref="D248:D249"/>
    <mergeCell ref="E248:E249"/>
    <mergeCell ref="F248:F249"/>
    <mergeCell ref="U248:U249"/>
    <mergeCell ref="V248:V249"/>
    <mergeCell ref="W248:W249"/>
    <mergeCell ref="X248:X249"/>
    <mergeCell ref="Y248:Y249"/>
    <mergeCell ref="Z248:Z249"/>
    <mergeCell ref="AA248:AA249"/>
    <mergeCell ref="AB248:AB249"/>
    <mergeCell ref="AC248:AC249"/>
    <mergeCell ref="AD248:AD249"/>
    <mergeCell ref="B251:B252"/>
    <mergeCell ref="C251:C252"/>
    <mergeCell ref="D251:D252"/>
    <mergeCell ref="E251:E252"/>
    <mergeCell ref="F251:F252"/>
    <mergeCell ref="U251:U252"/>
    <mergeCell ref="V251:V252"/>
    <mergeCell ref="W251:W252"/>
    <mergeCell ref="X251:X252"/>
    <mergeCell ref="Y251:Y252"/>
    <mergeCell ref="Z251:Z252"/>
    <mergeCell ref="AA251:AA252"/>
    <mergeCell ref="AB251:AB252"/>
    <mergeCell ref="AC251:AC252"/>
    <mergeCell ref="AD251:AD252"/>
    <mergeCell ref="B241:B242"/>
    <mergeCell ref="C241:C242"/>
    <mergeCell ref="D241:D242"/>
    <mergeCell ref="E241:E242"/>
    <mergeCell ref="F241:F242"/>
    <mergeCell ref="U241:U242"/>
    <mergeCell ref="V241:V242"/>
    <mergeCell ref="W241:W242"/>
    <mergeCell ref="X241:X242"/>
    <mergeCell ref="Y241:Y242"/>
    <mergeCell ref="Z241:Z242"/>
    <mergeCell ref="AA241:AA242"/>
    <mergeCell ref="AB241:AB242"/>
    <mergeCell ref="AC241:AC242"/>
    <mergeCell ref="AD241:AD242"/>
    <mergeCell ref="B244:B245"/>
    <mergeCell ref="C244:C245"/>
    <mergeCell ref="D244:D245"/>
    <mergeCell ref="E244:E245"/>
    <mergeCell ref="F244:F245"/>
    <mergeCell ref="U244:U245"/>
    <mergeCell ref="V244:V245"/>
    <mergeCell ref="W244:W245"/>
    <mergeCell ref="X244:X245"/>
    <mergeCell ref="Y244:Y245"/>
    <mergeCell ref="Z244:Z245"/>
    <mergeCell ref="AA244:AA245"/>
    <mergeCell ref="AB244:AB245"/>
    <mergeCell ref="AC244:AC245"/>
    <mergeCell ref="AD244:AD245"/>
    <mergeCell ref="B234:B235"/>
    <mergeCell ref="C234:C235"/>
    <mergeCell ref="D234:D235"/>
    <mergeCell ref="E234:E235"/>
    <mergeCell ref="F234:F235"/>
    <mergeCell ref="U234:U235"/>
    <mergeCell ref="V234:V235"/>
    <mergeCell ref="W234:W235"/>
    <mergeCell ref="X234:X235"/>
    <mergeCell ref="Y234:Y235"/>
    <mergeCell ref="Z234:Z235"/>
    <mergeCell ref="AA234:AA235"/>
    <mergeCell ref="AB234:AB235"/>
    <mergeCell ref="AC234:AC235"/>
    <mergeCell ref="AD234:AD235"/>
    <mergeCell ref="B238:B239"/>
    <mergeCell ref="C238:C239"/>
    <mergeCell ref="D238:D239"/>
    <mergeCell ref="E238:E239"/>
    <mergeCell ref="F238:F239"/>
    <mergeCell ref="U238:U239"/>
    <mergeCell ref="V238:V239"/>
    <mergeCell ref="W238:W239"/>
    <mergeCell ref="X238:X239"/>
    <mergeCell ref="Y238:Y239"/>
    <mergeCell ref="Z238:Z239"/>
    <mergeCell ref="AA238:AA239"/>
    <mergeCell ref="AB238:AB239"/>
    <mergeCell ref="AC238:AC239"/>
    <mergeCell ref="AD238:AD239"/>
    <mergeCell ref="B228:B229"/>
    <mergeCell ref="C228:C229"/>
    <mergeCell ref="D228:D229"/>
    <mergeCell ref="E228:E229"/>
    <mergeCell ref="F228:F229"/>
    <mergeCell ref="U228:U229"/>
    <mergeCell ref="V228:V229"/>
    <mergeCell ref="W228:W229"/>
    <mergeCell ref="X228:X229"/>
    <mergeCell ref="Y228:Y229"/>
    <mergeCell ref="Z228:Z229"/>
    <mergeCell ref="AA228:AA229"/>
    <mergeCell ref="AB228:AB229"/>
    <mergeCell ref="AC228:AC229"/>
    <mergeCell ref="AD228:AD229"/>
    <mergeCell ref="B231:B232"/>
    <mergeCell ref="C231:C232"/>
    <mergeCell ref="D231:D232"/>
    <mergeCell ref="E231:E232"/>
    <mergeCell ref="F231:F232"/>
    <mergeCell ref="U231:U232"/>
    <mergeCell ref="V231:V232"/>
    <mergeCell ref="W231:W232"/>
    <mergeCell ref="X231:X232"/>
    <mergeCell ref="Y231:Y232"/>
    <mergeCell ref="Z231:Z232"/>
    <mergeCell ref="AA231:AA232"/>
    <mergeCell ref="AB231:AB232"/>
    <mergeCell ref="AC231:AC232"/>
    <mergeCell ref="AD231:AD232"/>
    <mergeCell ref="B221:B222"/>
    <mergeCell ref="C221:C222"/>
    <mergeCell ref="D221:D222"/>
    <mergeCell ref="E221:E222"/>
    <mergeCell ref="F221:F222"/>
    <mergeCell ref="U221:U222"/>
    <mergeCell ref="V221:V222"/>
    <mergeCell ref="W221:W222"/>
    <mergeCell ref="X221:X222"/>
    <mergeCell ref="Y221:Y222"/>
    <mergeCell ref="Z221:Z222"/>
    <mergeCell ref="AA221:AA222"/>
    <mergeCell ref="AB221:AB222"/>
    <mergeCell ref="AC221:AC222"/>
    <mergeCell ref="AD221:AD222"/>
    <mergeCell ref="B224:B225"/>
    <mergeCell ref="C224:C225"/>
    <mergeCell ref="D224:D225"/>
    <mergeCell ref="E224:E225"/>
    <mergeCell ref="F224:F225"/>
    <mergeCell ref="U224:U225"/>
    <mergeCell ref="V224:V225"/>
    <mergeCell ref="W224:W225"/>
    <mergeCell ref="X224:X225"/>
    <mergeCell ref="Y224:Y225"/>
    <mergeCell ref="Z224:Z225"/>
    <mergeCell ref="AA224:AA225"/>
    <mergeCell ref="AB224:AB225"/>
    <mergeCell ref="AC224:AC225"/>
    <mergeCell ref="AD224:AD225"/>
    <mergeCell ref="V214:V215"/>
    <mergeCell ref="W214:W215"/>
    <mergeCell ref="X214:X215"/>
    <mergeCell ref="Y214:Y215"/>
    <mergeCell ref="Z214:Z215"/>
    <mergeCell ref="AA214:AA215"/>
    <mergeCell ref="AB214:AB215"/>
    <mergeCell ref="AC214:AC215"/>
    <mergeCell ref="AD214:AD215"/>
    <mergeCell ref="B218:B219"/>
    <mergeCell ref="C218:C219"/>
    <mergeCell ref="D218:D219"/>
    <mergeCell ref="E218:E219"/>
    <mergeCell ref="F218:F219"/>
    <mergeCell ref="U218:U219"/>
    <mergeCell ref="V218:V219"/>
    <mergeCell ref="W218:W219"/>
    <mergeCell ref="X218:X219"/>
    <mergeCell ref="Y218:Y219"/>
    <mergeCell ref="Z218:Z219"/>
    <mergeCell ref="AA218:AA219"/>
    <mergeCell ref="AB218:AB219"/>
    <mergeCell ref="AC218:AC219"/>
    <mergeCell ref="AD218:AD219"/>
    <mergeCell ref="Y208:Y209"/>
    <mergeCell ref="Z208:Z209"/>
    <mergeCell ref="AA208:AA209"/>
    <mergeCell ref="AB208:AB209"/>
    <mergeCell ref="AC208:AC209"/>
    <mergeCell ref="AD208:AD209"/>
    <mergeCell ref="B211:B212"/>
    <mergeCell ref="C211:C212"/>
    <mergeCell ref="D211:D212"/>
    <mergeCell ref="E211:E212"/>
    <mergeCell ref="F211:F212"/>
    <mergeCell ref="U211:U212"/>
    <mergeCell ref="V211:V212"/>
    <mergeCell ref="W211:W212"/>
    <mergeCell ref="X211:X212"/>
    <mergeCell ref="Y211:Y212"/>
    <mergeCell ref="Z211:Z212"/>
    <mergeCell ref="AA211:AA212"/>
    <mergeCell ref="AB211:AB212"/>
    <mergeCell ref="AC211:AC212"/>
    <mergeCell ref="AD211:AD212"/>
    <mergeCell ref="AC150:AC151"/>
    <mergeCell ref="AD150:AD151"/>
    <mergeCell ref="AA123:AA124"/>
    <mergeCell ref="AB123:AB124"/>
    <mergeCell ref="AC123:AC124"/>
    <mergeCell ref="AD123:AD124"/>
    <mergeCell ref="B121:B122"/>
    <mergeCell ref="C121:C122"/>
    <mergeCell ref="D121:D122"/>
    <mergeCell ref="E121:E122"/>
    <mergeCell ref="F121:F122"/>
    <mergeCell ref="U121:U122"/>
    <mergeCell ref="V121:V122"/>
    <mergeCell ref="W121:W122"/>
    <mergeCell ref="X121:X122"/>
    <mergeCell ref="Y87:Y88"/>
    <mergeCell ref="B119:B120"/>
    <mergeCell ref="C119:C120"/>
    <mergeCell ref="D119:D120"/>
    <mergeCell ref="E119:E120"/>
    <mergeCell ref="F119:F120"/>
    <mergeCell ref="U119:U120"/>
    <mergeCell ref="V119:V120"/>
    <mergeCell ref="W119:W120"/>
    <mergeCell ref="X119:X120"/>
    <mergeCell ref="E117:E118"/>
    <mergeCell ref="F117:F118"/>
    <mergeCell ref="U117:U118"/>
    <mergeCell ref="V117:V118"/>
    <mergeCell ref="W117:W118"/>
    <mergeCell ref="X117:X118"/>
    <mergeCell ref="Y117:Y118"/>
    <mergeCell ref="Z87:Z88"/>
    <mergeCell ref="AA87:AA88"/>
    <mergeCell ref="Y55:Y56"/>
    <mergeCell ref="Z55:Z56"/>
    <mergeCell ref="AA55:AA56"/>
    <mergeCell ref="AB55:AB56"/>
    <mergeCell ref="AC55:AC56"/>
    <mergeCell ref="AD55:AD56"/>
    <mergeCell ref="B57:B58"/>
    <mergeCell ref="C57:C58"/>
    <mergeCell ref="D57:D58"/>
    <mergeCell ref="E57:E58"/>
    <mergeCell ref="F57:F58"/>
    <mergeCell ref="U57:U58"/>
    <mergeCell ref="V57:V58"/>
    <mergeCell ref="W57:W58"/>
    <mergeCell ref="X57:X58"/>
    <mergeCell ref="Y57:Y58"/>
    <mergeCell ref="Z57:Z58"/>
    <mergeCell ref="AA57:AA58"/>
    <mergeCell ref="AB57:AB58"/>
    <mergeCell ref="AC57:AC58"/>
    <mergeCell ref="AD57:AD58"/>
    <mergeCell ref="B55:B56"/>
    <mergeCell ref="C55:C56"/>
    <mergeCell ref="D55:D56"/>
    <mergeCell ref="E55:E56"/>
    <mergeCell ref="F55:F56"/>
    <mergeCell ref="U55:U56"/>
    <mergeCell ref="V55:V56"/>
    <mergeCell ref="W55:W56"/>
    <mergeCell ref="X55:X56"/>
    <mergeCell ref="AB87:AB88"/>
    <mergeCell ref="Y51:Y52"/>
    <mergeCell ref="Z51:Z52"/>
    <mergeCell ref="AA51:AA52"/>
    <mergeCell ref="AB51:AB52"/>
    <mergeCell ref="AC51:AC52"/>
    <mergeCell ref="AD51:AD52"/>
    <mergeCell ref="B53:B54"/>
    <mergeCell ref="C53:C54"/>
    <mergeCell ref="D53:D54"/>
    <mergeCell ref="E53:E54"/>
    <mergeCell ref="F53:F54"/>
    <mergeCell ref="U53:U54"/>
    <mergeCell ref="V53:V54"/>
    <mergeCell ref="W53:W54"/>
    <mergeCell ref="X53:X54"/>
    <mergeCell ref="Y53:Y54"/>
    <mergeCell ref="Z53:Z54"/>
    <mergeCell ref="AA53:AA54"/>
    <mergeCell ref="AB53:AB54"/>
    <mergeCell ref="AC53:AC54"/>
    <mergeCell ref="AD53:AD54"/>
    <mergeCell ref="B51:B52"/>
    <mergeCell ref="C51:C52"/>
    <mergeCell ref="D51:D52"/>
    <mergeCell ref="E51:E52"/>
    <mergeCell ref="F51:F52"/>
    <mergeCell ref="U51:U52"/>
    <mergeCell ref="V51:V52"/>
    <mergeCell ref="W51:W52"/>
    <mergeCell ref="X51:X52"/>
    <mergeCell ref="AC87:AC88"/>
    <mergeCell ref="Y47:Y48"/>
    <mergeCell ref="Z47:Z48"/>
    <mergeCell ref="AA47:AA48"/>
    <mergeCell ref="AB47:AB48"/>
    <mergeCell ref="AC47:AC48"/>
    <mergeCell ref="AD47:AD48"/>
    <mergeCell ref="B49:B50"/>
    <mergeCell ref="C49:C50"/>
    <mergeCell ref="D49:D50"/>
    <mergeCell ref="E49:E50"/>
    <mergeCell ref="F49:F50"/>
    <mergeCell ref="U49:U50"/>
    <mergeCell ref="V49:V50"/>
    <mergeCell ref="W49:W50"/>
    <mergeCell ref="X49:X50"/>
    <mergeCell ref="Y49:Y50"/>
    <mergeCell ref="Z49:Z50"/>
    <mergeCell ref="AA49:AA50"/>
    <mergeCell ref="AB49:AB50"/>
    <mergeCell ref="AC49:AC50"/>
    <mergeCell ref="AD49:AD50"/>
    <mergeCell ref="B47:B48"/>
    <mergeCell ref="C47:C48"/>
    <mergeCell ref="D47:D48"/>
    <mergeCell ref="E47:E48"/>
    <mergeCell ref="F47:F48"/>
    <mergeCell ref="U47:U48"/>
    <mergeCell ref="V47:V48"/>
    <mergeCell ref="W47:W48"/>
    <mergeCell ref="X47:X48"/>
    <mergeCell ref="Y43:Y44"/>
    <mergeCell ref="Z43:Z44"/>
    <mergeCell ref="AA43:AA44"/>
    <mergeCell ref="AB43:AB44"/>
    <mergeCell ref="AC43:AC44"/>
    <mergeCell ref="AD43:AD44"/>
    <mergeCell ref="B45:B46"/>
    <mergeCell ref="C45:C46"/>
    <mergeCell ref="D45:D46"/>
    <mergeCell ref="E45:E46"/>
    <mergeCell ref="F45:F46"/>
    <mergeCell ref="U45:U46"/>
    <mergeCell ref="V45:V46"/>
    <mergeCell ref="W45:W46"/>
    <mergeCell ref="X45:X46"/>
    <mergeCell ref="Y45:Y46"/>
    <mergeCell ref="Z45:Z46"/>
    <mergeCell ref="AA45:AA46"/>
    <mergeCell ref="AB45:AB46"/>
    <mergeCell ref="AC45:AC46"/>
    <mergeCell ref="AD45:AD46"/>
    <mergeCell ref="B43:B44"/>
    <mergeCell ref="C43:C44"/>
    <mergeCell ref="D43:D44"/>
    <mergeCell ref="E43:E44"/>
    <mergeCell ref="F43:F44"/>
    <mergeCell ref="U43:U44"/>
    <mergeCell ref="V43:V44"/>
    <mergeCell ref="W43:W44"/>
    <mergeCell ref="X43:X44"/>
    <mergeCell ref="Y39:Y40"/>
    <mergeCell ref="Z39:Z40"/>
    <mergeCell ref="AA39:AA40"/>
    <mergeCell ref="AB39:AB40"/>
    <mergeCell ref="AC39:AC40"/>
    <mergeCell ref="AD39:AD40"/>
    <mergeCell ref="B41:B42"/>
    <mergeCell ref="C41:C42"/>
    <mergeCell ref="D41:D42"/>
    <mergeCell ref="E41:E42"/>
    <mergeCell ref="F41:F42"/>
    <mergeCell ref="U41:U42"/>
    <mergeCell ref="V41:V42"/>
    <mergeCell ref="W41:W42"/>
    <mergeCell ref="X41:X42"/>
    <mergeCell ref="Y41:Y42"/>
    <mergeCell ref="Z41:Z42"/>
    <mergeCell ref="AA41:AA42"/>
    <mergeCell ref="AB41:AB42"/>
    <mergeCell ref="AC41:AC42"/>
    <mergeCell ref="AD41:AD42"/>
    <mergeCell ref="B39:B40"/>
    <mergeCell ref="C39:C40"/>
    <mergeCell ref="D39:D40"/>
    <mergeCell ref="E39:E40"/>
    <mergeCell ref="F39:F40"/>
    <mergeCell ref="U39:U40"/>
    <mergeCell ref="V39:V40"/>
    <mergeCell ref="W39:W40"/>
    <mergeCell ref="X39:X40"/>
    <mergeCell ref="Y35:Y36"/>
    <mergeCell ref="Z35:Z36"/>
    <mergeCell ref="AA35:AA36"/>
    <mergeCell ref="AB35:AB36"/>
    <mergeCell ref="AC35:AC36"/>
    <mergeCell ref="AD35:AD36"/>
    <mergeCell ref="B37:B38"/>
    <mergeCell ref="C37:C38"/>
    <mergeCell ref="D37:D38"/>
    <mergeCell ref="E37:E38"/>
    <mergeCell ref="F37:F38"/>
    <mergeCell ref="U37:U38"/>
    <mergeCell ref="V37:V38"/>
    <mergeCell ref="W37:W38"/>
    <mergeCell ref="X37:X38"/>
    <mergeCell ref="Y37:Y38"/>
    <mergeCell ref="Z37:Z38"/>
    <mergeCell ref="AA37:AA38"/>
    <mergeCell ref="AB37:AB38"/>
    <mergeCell ref="AC37:AC38"/>
    <mergeCell ref="AD37:AD38"/>
    <mergeCell ref="B35:B36"/>
    <mergeCell ref="C35:C36"/>
    <mergeCell ref="D35:D36"/>
    <mergeCell ref="E35:E36"/>
    <mergeCell ref="F35:F36"/>
    <mergeCell ref="U35:U36"/>
    <mergeCell ref="V35:V36"/>
    <mergeCell ref="W35:W36"/>
    <mergeCell ref="X35:X36"/>
    <mergeCell ref="AB31:AB32"/>
    <mergeCell ref="AC31:AC32"/>
    <mergeCell ref="AD31:AD32"/>
    <mergeCell ref="B33:B34"/>
    <mergeCell ref="C33:C34"/>
    <mergeCell ref="D33:D34"/>
    <mergeCell ref="E33:E34"/>
    <mergeCell ref="F33:F34"/>
    <mergeCell ref="U33:U34"/>
    <mergeCell ref="V33:V34"/>
    <mergeCell ref="W33:W34"/>
    <mergeCell ref="X33:X34"/>
    <mergeCell ref="Y33:Y34"/>
    <mergeCell ref="Z33:Z34"/>
    <mergeCell ref="AA33:AA34"/>
    <mergeCell ref="AB33:AB34"/>
    <mergeCell ref="AC33:AC34"/>
    <mergeCell ref="AD33:AD34"/>
    <mergeCell ref="E31:E32"/>
    <mergeCell ref="F31:F32"/>
    <mergeCell ref="U31:U32"/>
    <mergeCell ref="V31:V32"/>
    <mergeCell ref="W31:W32"/>
    <mergeCell ref="X31:X32"/>
    <mergeCell ref="Y31:Y32"/>
    <mergeCell ref="Z31:Z32"/>
    <mergeCell ref="AA31:AA32"/>
    <mergeCell ref="AD87:AD88"/>
    <mergeCell ref="B29:B30"/>
    <mergeCell ref="C29:C30"/>
    <mergeCell ref="D29:D30"/>
    <mergeCell ref="E29:E30"/>
    <mergeCell ref="F29:F30"/>
    <mergeCell ref="U29:U30"/>
    <mergeCell ref="V29:V30"/>
    <mergeCell ref="W29:W30"/>
    <mergeCell ref="X29:X30"/>
    <mergeCell ref="Y29:Y30"/>
    <mergeCell ref="Z29:Z30"/>
    <mergeCell ref="AA29:AA30"/>
    <mergeCell ref="AB29:AB30"/>
    <mergeCell ref="AC29:AC30"/>
    <mergeCell ref="AD29:AD30"/>
    <mergeCell ref="B31:B32"/>
    <mergeCell ref="C31:C32"/>
    <mergeCell ref="D31:D32"/>
    <mergeCell ref="B87:B88"/>
    <mergeCell ref="C87:C88"/>
    <mergeCell ref="D87:D88"/>
    <mergeCell ref="E87:E88"/>
    <mergeCell ref="F87:F88"/>
    <mergeCell ref="U87:U88"/>
    <mergeCell ref="V87:V88"/>
    <mergeCell ref="W87:W88"/>
    <mergeCell ref="X87:X88"/>
    <mergeCell ref="Y83:Y84"/>
    <mergeCell ref="Z83:Z84"/>
    <mergeCell ref="AA83:AA84"/>
    <mergeCell ref="AB83:AB84"/>
    <mergeCell ref="X79:X80"/>
    <mergeCell ref="AC83:AC84"/>
    <mergeCell ref="AD83:AD84"/>
    <mergeCell ref="B85:B86"/>
    <mergeCell ref="C85:C86"/>
    <mergeCell ref="D85:D86"/>
    <mergeCell ref="E85:E86"/>
    <mergeCell ref="F85:F86"/>
    <mergeCell ref="U85:U86"/>
    <mergeCell ref="V85:V86"/>
    <mergeCell ref="W85:W86"/>
    <mergeCell ref="X85:X86"/>
    <mergeCell ref="Y85:Y86"/>
    <mergeCell ref="Z85:Z86"/>
    <mergeCell ref="AA85:AA86"/>
    <mergeCell ref="AB85:AB86"/>
    <mergeCell ref="AC85:AC86"/>
    <mergeCell ref="AD85:AD86"/>
    <mergeCell ref="B83:B84"/>
    <mergeCell ref="C83:C84"/>
    <mergeCell ref="D83:D84"/>
    <mergeCell ref="E83:E84"/>
    <mergeCell ref="F83:F84"/>
    <mergeCell ref="U83:U84"/>
    <mergeCell ref="V83:V84"/>
    <mergeCell ref="W83:W84"/>
    <mergeCell ref="X83:X84"/>
    <mergeCell ref="V75:V76"/>
    <mergeCell ref="W75:W76"/>
    <mergeCell ref="X75:X76"/>
    <mergeCell ref="Y79:Y80"/>
    <mergeCell ref="Z79:Z80"/>
    <mergeCell ref="AA79:AA80"/>
    <mergeCell ref="AB79:AB80"/>
    <mergeCell ref="AC79:AC80"/>
    <mergeCell ref="AD79:AD80"/>
    <mergeCell ref="B81:B82"/>
    <mergeCell ref="C81:C82"/>
    <mergeCell ref="D81:D82"/>
    <mergeCell ref="E81:E82"/>
    <mergeCell ref="F81:F82"/>
    <mergeCell ref="U81:U82"/>
    <mergeCell ref="V81:V82"/>
    <mergeCell ref="W81:W82"/>
    <mergeCell ref="X81:X82"/>
    <mergeCell ref="Y81:Y82"/>
    <mergeCell ref="Z81:Z82"/>
    <mergeCell ref="AA81:AA82"/>
    <mergeCell ref="AB81:AB82"/>
    <mergeCell ref="AC81:AC82"/>
    <mergeCell ref="AD81:AD82"/>
    <mergeCell ref="B79:B80"/>
    <mergeCell ref="C79:C80"/>
    <mergeCell ref="D79:D80"/>
    <mergeCell ref="E79:E80"/>
    <mergeCell ref="F79:F80"/>
    <mergeCell ref="U79:U80"/>
    <mergeCell ref="V79:V80"/>
    <mergeCell ref="W79:W80"/>
    <mergeCell ref="F71:F72"/>
    <mergeCell ref="U71:U72"/>
    <mergeCell ref="V71:V72"/>
    <mergeCell ref="W71:W72"/>
    <mergeCell ref="X71:X72"/>
    <mergeCell ref="Y75:Y76"/>
    <mergeCell ref="Z75:Z76"/>
    <mergeCell ref="AA75:AA76"/>
    <mergeCell ref="AB75:AB76"/>
    <mergeCell ref="AC75:AC76"/>
    <mergeCell ref="AD75:AD76"/>
    <mergeCell ref="B77:B78"/>
    <mergeCell ref="C77:C78"/>
    <mergeCell ref="D77:D78"/>
    <mergeCell ref="E77:E78"/>
    <mergeCell ref="F77:F78"/>
    <mergeCell ref="U77:U78"/>
    <mergeCell ref="V77:V78"/>
    <mergeCell ref="W77:W78"/>
    <mergeCell ref="X77:X78"/>
    <mergeCell ref="Y77:Y78"/>
    <mergeCell ref="Z77:Z78"/>
    <mergeCell ref="AA77:AA78"/>
    <mergeCell ref="AB77:AB78"/>
    <mergeCell ref="AC77:AC78"/>
    <mergeCell ref="AD77:AD78"/>
    <mergeCell ref="B75:B76"/>
    <mergeCell ref="C75:C76"/>
    <mergeCell ref="D75:D76"/>
    <mergeCell ref="E75:E76"/>
    <mergeCell ref="F75:F76"/>
    <mergeCell ref="U75:U76"/>
    <mergeCell ref="AD69:AD70"/>
    <mergeCell ref="B67:B68"/>
    <mergeCell ref="C67:C68"/>
    <mergeCell ref="D67:D68"/>
    <mergeCell ref="E67:E68"/>
    <mergeCell ref="F67:F68"/>
    <mergeCell ref="U67:U68"/>
    <mergeCell ref="V67:V68"/>
    <mergeCell ref="W67:W68"/>
    <mergeCell ref="X67:X68"/>
    <mergeCell ref="AB71:AB72"/>
    <mergeCell ref="AC71:AC72"/>
    <mergeCell ref="AD71:AD72"/>
    <mergeCell ref="B73:B74"/>
    <mergeCell ref="C73:C74"/>
    <mergeCell ref="D73:D74"/>
    <mergeCell ref="E73:E74"/>
    <mergeCell ref="F73:F74"/>
    <mergeCell ref="U73:U74"/>
    <mergeCell ref="V73:V74"/>
    <mergeCell ref="W73:W74"/>
    <mergeCell ref="X73:X74"/>
    <mergeCell ref="Y73:Y74"/>
    <mergeCell ref="Z73:Z74"/>
    <mergeCell ref="AA73:AA74"/>
    <mergeCell ref="AB73:AB74"/>
    <mergeCell ref="AC73:AC74"/>
    <mergeCell ref="AD73:AD74"/>
    <mergeCell ref="B71:B72"/>
    <mergeCell ref="C71:C72"/>
    <mergeCell ref="D71:D72"/>
    <mergeCell ref="E71:E72"/>
    <mergeCell ref="B69:B70"/>
    <mergeCell ref="C69:C70"/>
    <mergeCell ref="D69:D70"/>
    <mergeCell ref="E69:E70"/>
    <mergeCell ref="F69:F70"/>
    <mergeCell ref="U69:U70"/>
    <mergeCell ref="V69:V70"/>
    <mergeCell ref="W69:W70"/>
    <mergeCell ref="X69:X70"/>
    <mergeCell ref="Y69:Y70"/>
    <mergeCell ref="Z69:Z70"/>
    <mergeCell ref="AA69:AA70"/>
    <mergeCell ref="AB69:AB70"/>
    <mergeCell ref="AC69:AC70"/>
    <mergeCell ref="AA63:AA64"/>
    <mergeCell ref="AB63:AB64"/>
    <mergeCell ref="AC63:AC64"/>
    <mergeCell ref="AD63:AD64"/>
    <mergeCell ref="Y67:Y68"/>
    <mergeCell ref="Z67:Z68"/>
    <mergeCell ref="AA67:AA68"/>
    <mergeCell ref="AB67:AB68"/>
    <mergeCell ref="AC67:AC68"/>
    <mergeCell ref="AD67:AD68"/>
    <mergeCell ref="Y71:Y72"/>
    <mergeCell ref="Z71:Z72"/>
    <mergeCell ref="AA71:AA72"/>
    <mergeCell ref="D65:D66"/>
    <mergeCell ref="E65:E66"/>
    <mergeCell ref="F65:F66"/>
    <mergeCell ref="U65:U66"/>
    <mergeCell ref="V65:V66"/>
    <mergeCell ref="W65:W66"/>
    <mergeCell ref="X65:X66"/>
    <mergeCell ref="Y65:Y66"/>
    <mergeCell ref="Z65:Z66"/>
    <mergeCell ref="AA65:AA66"/>
    <mergeCell ref="AB65:AB66"/>
    <mergeCell ref="AC65:AC66"/>
    <mergeCell ref="AD65:AD66"/>
    <mergeCell ref="D63:D64"/>
    <mergeCell ref="E63:E64"/>
    <mergeCell ref="F63:F64"/>
    <mergeCell ref="U63:U64"/>
    <mergeCell ref="V63:V64"/>
    <mergeCell ref="W63:W64"/>
    <mergeCell ref="X63:X64"/>
    <mergeCell ref="Y63:Y64"/>
    <mergeCell ref="Z63:Z64"/>
    <mergeCell ref="V61:V62"/>
    <mergeCell ref="W61:W62"/>
    <mergeCell ref="X61:X62"/>
    <mergeCell ref="Y61:Y62"/>
    <mergeCell ref="Z61:Z62"/>
    <mergeCell ref="AA61:AA62"/>
    <mergeCell ref="AB61:AB62"/>
    <mergeCell ref="AC61:AC62"/>
    <mergeCell ref="AD61:AD62"/>
    <mergeCell ref="V59:V60"/>
    <mergeCell ref="W59:W60"/>
    <mergeCell ref="X59:X60"/>
    <mergeCell ref="Y59:Y60"/>
    <mergeCell ref="Z59:Z60"/>
    <mergeCell ref="AA59:AA60"/>
    <mergeCell ref="AB59:AB60"/>
    <mergeCell ref="AC59:AC60"/>
    <mergeCell ref="AD59:AD60"/>
    <mergeCell ref="AC276:AC277"/>
    <mergeCell ref="AD276:AD277"/>
    <mergeCell ref="B278:B279"/>
    <mergeCell ref="C278:C279"/>
    <mergeCell ref="D278:D279"/>
    <mergeCell ref="E278:E279"/>
    <mergeCell ref="F278:F279"/>
    <mergeCell ref="U278:U279"/>
    <mergeCell ref="V278:V279"/>
    <mergeCell ref="V276:V277"/>
    <mergeCell ref="W276:W277"/>
    <mergeCell ref="X276:X277"/>
    <mergeCell ref="Y276:Y277"/>
    <mergeCell ref="Z276:Z277"/>
    <mergeCell ref="AA276:AA277"/>
    <mergeCell ref="B276:B277"/>
    <mergeCell ref="C276:C277"/>
    <mergeCell ref="AD272:AD273"/>
    <mergeCell ref="AD274:AD275"/>
    <mergeCell ref="B274:B275"/>
    <mergeCell ref="C274:C275"/>
    <mergeCell ref="D274:D275"/>
    <mergeCell ref="E274:E275"/>
    <mergeCell ref="F274:F275"/>
    <mergeCell ref="E270:E271"/>
    <mergeCell ref="F270:F271"/>
    <mergeCell ref="U270:U271"/>
    <mergeCell ref="V270:V271"/>
    <mergeCell ref="W270:W271"/>
    <mergeCell ref="W268:W269"/>
    <mergeCell ref="AB266:AB267"/>
    <mergeCell ref="AC266:AC267"/>
    <mergeCell ref="AD266:AD267"/>
    <mergeCell ref="X266:X267"/>
    <mergeCell ref="Y266:Y267"/>
    <mergeCell ref="Z266:Z267"/>
    <mergeCell ref="AA266:AA267"/>
    <mergeCell ref="AC268:AC269"/>
    <mergeCell ref="AD268:AD269"/>
    <mergeCell ref="X268:X269"/>
    <mergeCell ref="Y268:Y269"/>
    <mergeCell ref="Z268:Z269"/>
    <mergeCell ref="AA268:AA269"/>
    <mergeCell ref="AB268:AB269"/>
    <mergeCell ref="AD270:AD271"/>
    <mergeCell ref="X270:X271"/>
    <mergeCell ref="Y270:Y271"/>
    <mergeCell ref="Z270:Z271"/>
    <mergeCell ref="AA270:AA271"/>
    <mergeCell ref="AB147:AB148"/>
    <mergeCell ref="B268:B269"/>
    <mergeCell ref="C268:C269"/>
    <mergeCell ref="D268:D269"/>
    <mergeCell ref="E268:E269"/>
    <mergeCell ref="F268:F269"/>
    <mergeCell ref="U268:U269"/>
    <mergeCell ref="V268:V269"/>
    <mergeCell ref="V266:V267"/>
    <mergeCell ref="W266:W267"/>
    <mergeCell ref="B266:B267"/>
    <mergeCell ref="C266:C267"/>
    <mergeCell ref="D266:D267"/>
    <mergeCell ref="E266:E267"/>
    <mergeCell ref="F266:F267"/>
    <mergeCell ref="U266:U267"/>
    <mergeCell ref="B152:F152"/>
    <mergeCell ref="V147:V148"/>
    <mergeCell ref="W147:W148"/>
    <mergeCell ref="V150:V151"/>
    <mergeCell ref="W150:W151"/>
    <mergeCell ref="X150:X151"/>
    <mergeCell ref="Y150:Y151"/>
    <mergeCell ref="Z150:Z151"/>
    <mergeCell ref="AA150:AA151"/>
    <mergeCell ref="AB150:AB151"/>
    <mergeCell ref="B158:B159"/>
    <mergeCell ref="C158:C159"/>
    <mergeCell ref="D158:D159"/>
    <mergeCell ref="E158:E159"/>
    <mergeCell ref="F158:F159"/>
    <mergeCell ref="U158:U159"/>
    <mergeCell ref="C145:C146"/>
    <mergeCell ref="D145:D146"/>
    <mergeCell ref="E145:E146"/>
    <mergeCell ref="F145:F146"/>
    <mergeCell ref="U145:U146"/>
    <mergeCell ref="V145:V146"/>
    <mergeCell ref="W145:W146"/>
    <mergeCell ref="X143:X144"/>
    <mergeCell ref="Y143:Y144"/>
    <mergeCell ref="Z143:Z144"/>
    <mergeCell ref="AA143:AA144"/>
    <mergeCell ref="AB143:AB144"/>
    <mergeCell ref="AC143:AC144"/>
    <mergeCell ref="B143:B144"/>
    <mergeCell ref="C143:C144"/>
    <mergeCell ref="D143:D144"/>
    <mergeCell ref="E143:E144"/>
    <mergeCell ref="F143:F144"/>
    <mergeCell ref="U143:U144"/>
    <mergeCell ref="AC147:AC148"/>
    <mergeCell ref="AD147:AD148"/>
    <mergeCell ref="B150:F151"/>
    <mergeCell ref="U150:U151"/>
    <mergeCell ref="Y145:Y146"/>
    <mergeCell ref="Z145:Z146"/>
    <mergeCell ref="AA145:AA146"/>
    <mergeCell ref="AB145:AB146"/>
    <mergeCell ref="AC145:AC146"/>
    <mergeCell ref="AD145:AD146"/>
    <mergeCell ref="X145:X146"/>
    <mergeCell ref="B139:B140"/>
    <mergeCell ref="C139:C140"/>
    <mergeCell ref="D139:D140"/>
    <mergeCell ref="E139:E140"/>
    <mergeCell ref="F139:F140"/>
    <mergeCell ref="X141:X142"/>
    <mergeCell ref="Y141:Y142"/>
    <mergeCell ref="Z141:Z142"/>
    <mergeCell ref="AA141:AA142"/>
    <mergeCell ref="X147:X148"/>
    <mergeCell ref="Y147:Y148"/>
    <mergeCell ref="Z147:Z148"/>
    <mergeCell ref="AA147:AA148"/>
    <mergeCell ref="B147:B148"/>
    <mergeCell ref="C147:C148"/>
    <mergeCell ref="D147:D148"/>
    <mergeCell ref="E147:E148"/>
    <mergeCell ref="F147:F148"/>
    <mergeCell ref="U147:U148"/>
    <mergeCell ref="AD143:AD144"/>
    <mergeCell ref="B145:B146"/>
    <mergeCell ref="B135:B136"/>
    <mergeCell ref="C135:C136"/>
    <mergeCell ref="D135:D136"/>
    <mergeCell ref="V143:V144"/>
    <mergeCell ref="W143:W144"/>
    <mergeCell ref="W141:W142"/>
    <mergeCell ref="AB139:AB140"/>
    <mergeCell ref="AC139:AC140"/>
    <mergeCell ref="B141:B142"/>
    <mergeCell ref="C141:C142"/>
    <mergeCell ref="D141:D142"/>
    <mergeCell ref="E141:E142"/>
    <mergeCell ref="F141:F142"/>
    <mergeCell ref="U141:U142"/>
    <mergeCell ref="V141:V142"/>
    <mergeCell ref="V139:V140"/>
    <mergeCell ref="W139:W140"/>
    <mergeCell ref="X139:X140"/>
    <mergeCell ref="Y139:Y140"/>
    <mergeCell ref="Z139:Z140"/>
    <mergeCell ref="AA139:AA140"/>
    <mergeCell ref="B137:B138"/>
    <mergeCell ref="C137:C138"/>
    <mergeCell ref="D137:D138"/>
    <mergeCell ref="E137:E138"/>
    <mergeCell ref="F137:F138"/>
    <mergeCell ref="U137:U138"/>
    <mergeCell ref="V137:V138"/>
    <mergeCell ref="W137:W138"/>
    <mergeCell ref="X137:X138"/>
    <mergeCell ref="Y137:Y138"/>
    <mergeCell ref="Z137:Z138"/>
    <mergeCell ref="AA137:AA138"/>
    <mergeCell ref="AB137:AB138"/>
    <mergeCell ref="U139:U140"/>
    <mergeCell ref="AC141:AC142"/>
    <mergeCell ref="AD141:AD142"/>
    <mergeCell ref="AC137:AC138"/>
    <mergeCell ref="AD137:AD138"/>
    <mergeCell ref="AD139:AD140"/>
    <mergeCell ref="AB141:AB142"/>
    <mergeCell ref="E135:E136"/>
    <mergeCell ref="F135:F136"/>
    <mergeCell ref="U135:U136"/>
    <mergeCell ref="V135:V136"/>
    <mergeCell ref="W135:W136"/>
    <mergeCell ref="AA135:AA136"/>
    <mergeCell ref="AB135:AB136"/>
    <mergeCell ref="AC135:AC136"/>
    <mergeCell ref="AB131:AB132"/>
    <mergeCell ref="AC131:AC132"/>
    <mergeCell ref="AD131:AD132"/>
    <mergeCell ref="X131:X132"/>
    <mergeCell ref="Y131:Y132"/>
    <mergeCell ref="Z131:Z132"/>
    <mergeCell ref="AA131:AA132"/>
    <mergeCell ref="AC133:AC134"/>
    <mergeCell ref="AD133:AD134"/>
    <mergeCell ref="X133:X134"/>
    <mergeCell ref="Y133:Y134"/>
    <mergeCell ref="Z133:Z134"/>
    <mergeCell ref="AA133:AA134"/>
    <mergeCell ref="AB133:AB134"/>
    <mergeCell ref="AD135:AD136"/>
    <mergeCell ref="X135:X136"/>
    <mergeCell ref="Y135:Y136"/>
    <mergeCell ref="Z135:Z136"/>
    <mergeCell ref="V133:V134"/>
    <mergeCell ref="V131:V132"/>
    <mergeCell ref="W131:W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W133:W134"/>
    <mergeCell ref="Y129:Y130"/>
    <mergeCell ref="Z129:Z130"/>
    <mergeCell ref="AA129:AA130"/>
    <mergeCell ref="AB129:AB130"/>
    <mergeCell ref="AC129:AC130"/>
    <mergeCell ref="AD129:AD130"/>
    <mergeCell ref="AD127:AD128"/>
    <mergeCell ref="B129:B130"/>
    <mergeCell ref="C129:C130"/>
    <mergeCell ref="D129:D130"/>
    <mergeCell ref="E129:E130"/>
    <mergeCell ref="F129:F130"/>
    <mergeCell ref="U129:U130"/>
    <mergeCell ref="V129:V130"/>
    <mergeCell ref="W129:W130"/>
    <mergeCell ref="X129:X130"/>
    <mergeCell ref="X127:X128"/>
    <mergeCell ref="Y127:Y128"/>
    <mergeCell ref="Z127:Z128"/>
    <mergeCell ref="AA127:AA128"/>
    <mergeCell ref="AB127:AB128"/>
    <mergeCell ref="AC127:AC128"/>
    <mergeCell ref="B127:B128"/>
    <mergeCell ref="C127:C128"/>
    <mergeCell ref="E113:E114"/>
    <mergeCell ref="F113:F114"/>
    <mergeCell ref="X125:X126"/>
    <mergeCell ref="Y125:Y126"/>
    <mergeCell ref="Z125:Z126"/>
    <mergeCell ref="AA125:AA126"/>
    <mergeCell ref="B115:B116"/>
    <mergeCell ref="C115:C116"/>
    <mergeCell ref="D115:D116"/>
    <mergeCell ref="E115:E116"/>
    <mergeCell ref="F115:F116"/>
    <mergeCell ref="U115:U116"/>
    <mergeCell ref="V115:V116"/>
    <mergeCell ref="W115:W116"/>
    <mergeCell ref="X115:X116"/>
    <mergeCell ref="Y115:Y116"/>
    <mergeCell ref="Z115:Z116"/>
    <mergeCell ref="AA115:AA116"/>
    <mergeCell ref="B117:B118"/>
    <mergeCell ref="C117:C118"/>
    <mergeCell ref="D117:D118"/>
    <mergeCell ref="AA117:AA118"/>
    <mergeCell ref="Z117:Z118"/>
    <mergeCell ref="Z121:Z122"/>
    <mergeCell ref="AA121:AA122"/>
    <mergeCell ref="B123:B124"/>
    <mergeCell ref="C123:C124"/>
    <mergeCell ref="D123:D124"/>
    <mergeCell ref="E123:E124"/>
    <mergeCell ref="F123:F124"/>
    <mergeCell ref="U123:U124"/>
    <mergeCell ref="V123:V124"/>
    <mergeCell ref="B109:B110"/>
    <mergeCell ref="C109:C110"/>
    <mergeCell ref="D109:D110"/>
    <mergeCell ref="V127:V128"/>
    <mergeCell ref="W127:W128"/>
    <mergeCell ref="W125:W126"/>
    <mergeCell ref="AB113:AB114"/>
    <mergeCell ref="AC113:AC114"/>
    <mergeCell ref="B125:B126"/>
    <mergeCell ref="C125:C126"/>
    <mergeCell ref="D125:D126"/>
    <mergeCell ref="E125:E126"/>
    <mergeCell ref="F125:F126"/>
    <mergeCell ref="U125:U126"/>
    <mergeCell ref="V125:V126"/>
    <mergeCell ref="V113:V114"/>
    <mergeCell ref="W113:W114"/>
    <mergeCell ref="X113:X114"/>
    <mergeCell ref="Y113:Y114"/>
    <mergeCell ref="Z113:Z114"/>
    <mergeCell ref="AA113:AA114"/>
    <mergeCell ref="B111:B112"/>
    <mergeCell ref="C111:C112"/>
    <mergeCell ref="D111:D112"/>
    <mergeCell ref="E111:E112"/>
    <mergeCell ref="F111:F112"/>
    <mergeCell ref="U111:U112"/>
    <mergeCell ref="V111:V112"/>
    <mergeCell ref="W111:W112"/>
    <mergeCell ref="B113:B114"/>
    <mergeCell ref="C113:C114"/>
    <mergeCell ref="D113:D114"/>
    <mergeCell ref="X111:X112"/>
    <mergeCell ref="Y111:Y112"/>
    <mergeCell ref="Z111:Z112"/>
    <mergeCell ref="AA111:AA112"/>
    <mergeCell ref="AB111:AB112"/>
    <mergeCell ref="U113:U114"/>
    <mergeCell ref="AC125:AC126"/>
    <mergeCell ref="AD125:AD126"/>
    <mergeCell ref="AC111:AC112"/>
    <mergeCell ref="AD111:AD112"/>
    <mergeCell ref="AD113:AD114"/>
    <mergeCell ref="AB125:AB126"/>
    <mergeCell ref="AB115:AB116"/>
    <mergeCell ref="AC115:AC116"/>
    <mergeCell ref="AD115:AD116"/>
    <mergeCell ref="AB117:AB118"/>
    <mergeCell ref="AC117:AC118"/>
    <mergeCell ref="AD117:AD118"/>
    <mergeCell ref="Y119:Y120"/>
    <mergeCell ref="Z119:Z120"/>
    <mergeCell ref="AA119:AA120"/>
    <mergeCell ref="AB119:AB120"/>
    <mergeCell ref="AC119:AC120"/>
    <mergeCell ref="AD119:AD120"/>
    <mergeCell ref="Y121:Y122"/>
    <mergeCell ref="AB121:AB122"/>
    <mergeCell ref="AC121:AC122"/>
    <mergeCell ref="AD121:AD122"/>
    <mergeCell ref="W123:W124"/>
    <mergeCell ref="X123:X124"/>
    <mergeCell ref="Y123:Y124"/>
    <mergeCell ref="Z123:Z124"/>
    <mergeCell ref="E109:E110"/>
    <mergeCell ref="F109:F110"/>
    <mergeCell ref="U109:U110"/>
    <mergeCell ref="V109:V110"/>
    <mergeCell ref="W109:W110"/>
    <mergeCell ref="W107:W108"/>
    <mergeCell ref="AB105:AB106"/>
    <mergeCell ref="AC105:AC106"/>
    <mergeCell ref="AD105:AD106"/>
    <mergeCell ref="X105:X106"/>
    <mergeCell ref="Y105:Y106"/>
    <mergeCell ref="Z105:Z106"/>
    <mergeCell ref="AA105:AA106"/>
    <mergeCell ref="AC107:AC108"/>
    <mergeCell ref="AD107:AD108"/>
    <mergeCell ref="X107:X108"/>
    <mergeCell ref="Y107:Y108"/>
    <mergeCell ref="Z107:Z108"/>
    <mergeCell ref="AA107:AA108"/>
    <mergeCell ref="AB107:AB108"/>
    <mergeCell ref="AD109:AD110"/>
    <mergeCell ref="X109:X110"/>
    <mergeCell ref="Y109:Y110"/>
    <mergeCell ref="Z109:Z110"/>
    <mergeCell ref="V107:V108"/>
    <mergeCell ref="V105:V106"/>
    <mergeCell ref="W105:W106"/>
    <mergeCell ref="AA109:AA110"/>
    <mergeCell ref="AB109:AB110"/>
    <mergeCell ref="AC109:AC110"/>
    <mergeCell ref="B105:B106"/>
    <mergeCell ref="C105:C106"/>
    <mergeCell ref="D105:D106"/>
    <mergeCell ref="E105:E106"/>
    <mergeCell ref="F105:F106"/>
    <mergeCell ref="U105:U106"/>
    <mergeCell ref="D101:D102"/>
    <mergeCell ref="E101:E102"/>
    <mergeCell ref="F101:F102"/>
    <mergeCell ref="U101:U102"/>
    <mergeCell ref="B107:B108"/>
    <mergeCell ref="C107:C108"/>
    <mergeCell ref="D107:D108"/>
    <mergeCell ref="E107:E108"/>
    <mergeCell ref="F107:F108"/>
    <mergeCell ref="U107:U108"/>
    <mergeCell ref="Y103:Y104"/>
    <mergeCell ref="Z103:Z104"/>
    <mergeCell ref="AA103:AA104"/>
    <mergeCell ref="AB103:AB104"/>
    <mergeCell ref="AC103:AC104"/>
    <mergeCell ref="AD103:AD104"/>
    <mergeCell ref="AD101:AD102"/>
    <mergeCell ref="B103:B104"/>
    <mergeCell ref="C103:C104"/>
    <mergeCell ref="D103:D104"/>
    <mergeCell ref="E103:E104"/>
    <mergeCell ref="F103:F104"/>
    <mergeCell ref="U103:U104"/>
    <mergeCell ref="V103:V104"/>
    <mergeCell ref="W103:W104"/>
    <mergeCell ref="X103:X104"/>
    <mergeCell ref="X101:X102"/>
    <mergeCell ref="Y101:Y102"/>
    <mergeCell ref="Z101:Z102"/>
    <mergeCell ref="AA101:AA102"/>
    <mergeCell ref="AB101:AB102"/>
    <mergeCell ref="AC101:AC102"/>
    <mergeCell ref="B101:B102"/>
    <mergeCell ref="C101:C102"/>
    <mergeCell ref="B93:B94"/>
    <mergeCell ref="C93:C94"/>
    <mergeCell ref="D93:D94"/>
    <mergeCell ref="V101:V102"/>
    <mergeCell ref="W101:W102"/>
    <mergeCell ref="W99:W100"/>
    <mergeCell ref="AB97:AB98"/>
    <mergeCell ref="AC97:AC98"/>
    <mergeCell ref="B99:B100"/>
    <mergeCell ref="C99:C100"/>
    <mergeCell ref="D99:D100"/>
    <mergeCell ref="E99:E100"/>
    <mergeCell ref="F99:F100"/>
    <mergeCell ref="U99:U100"/>
    <mergeCell ref="V99:V100"/>
    <mergeCell ref="V97:V98"/>
    <mergeCell ref="W97:W98"/>
    <mergeCell ref="X97:X98"/>
    <mergeCell ref="Y97:Y98"/>
    <mergeCell ref="Z97:Z98"/>
    <mergeCell ref="AA97:AA98"/>
    <mergeCell ref="B95:B96"/>
    <mergeCell ref="C95:C96"/>
    <mergeCell ref="D95:D96"/>
    <mergeCell ref="E95:E96"/>
    <mergeCell ref="F95:F96"/>
    <mergeCell ref="U95:U96"/>
    <mergeCell ref="V95:V96"/>
    <mergeCell ref="W95:W96"/>
    <mergeCell ref="X95:X96"/>
    <mergeCell ref="Y95:Y96"/>
    <mergeCell ref="Z95:Z96"/>
    <mergeCell ref="AA95:AA96"/>
    <mergeCell ref="AB95:AB96"/>
    <mergeCell ref="U97:U98"/>
    <mergeCell ref="AC99:AC100"/>
    <mergeCell ref="AD99:AD100"/>
    <mergeCell ref="AC95:AC96"/>
    <mergeCell ref="AD95:AD96"/>
    <mergeCell ref="AD97:AD98"/>
    <mergeCell ref="AB99:AB100"/>
    <mergeCell ref="B97:B98"/>
    <mergeCell ref="C97:C98"/>
    <mergeCell ref="D97:D98"/>
    <mergeCell ref="E97:E98"/>
    <mergeCell ref="F97:F98"/>
    <mergeCell ref="X99:X100"/>
    <mergeCell ref="Y99:Y100"/>
    <mergeCell ref="Z99:Z100"/>
    <mergeCell ref="AA99:AA100"/>
    <mergeCell ref="E93:E94"/>
    <mergeCell ref="F93:F94"/>
    <mergeCell ref="U93:U94"/>
    <mergeCell ref="V93:V94"/>
    <mergeCell ref="W93:W94"/>
    <mergeCell ref="W91:W92"/>
    <mergeCell ref="AB89:AB90"/>
    <mergeCell ref="AC89:AC90"/>
    <mergeCell ref="AD89:AD90"/>
    <mergeCell ref="X89:X90"/>
    <mergeCell ref="Y89:Y90"/>
    <mergeCell ref="Z89:Z90"/>
    <mergeCell ref="AA89:AA90"/>
    <mergeCell ref="AC91:AC92"/>
    <mergeCell ref="AD91:AD92"/>
    <mergeCell ref="X91:X92"/>
    <mergeCell ref="Y91:Y92"/>
    <mergeCell ref="Z91:Z92"/>
    <mergeCell ref="AA91:AA92"/>
    <mergeCell ref="AB91:AB92"/>
    <mergeCell ref="AD93:AD94"/>
    <mergeCell ref="X93:X94"/>
    <mergeCell ref="Y93:Y94"/>
    <mergeCell ref="Z93:Z94"/>
    <mergeCell ref="V91:V92"/>
    <mergeCell ref="V89:V90"/>
    <mergeCell ref="W89:W90"/>
    <mergeCell ref="AA93:AA94"/>
    <mergeCell ref="AB93:AB94"/>
    <mergeCell ref="AC93:AC94"/>
    <mergeCell ref="B89:B90"/>
    <mergeCell ref="C89:C90"/>
    <mergeCell ref="D89:D90"/>
    <mergeCell ref="E89:E90"/>
    <mergeCell ref="F89:F90"/>
    <mergeCell ref="U89:U90"/>
    <mergeCell ref="D25:D26"/>
    <mergeCell ref="E25:E26"/>
    <mergeCell ref="F25:F26"/>
    <mergeCell ref="U25:U26"/>
    <mergeCell ref="B91:B92"/>
    <mergeCell ref="C91:C92"/>
    <mergeCell ref="D91:D92"/>
    <mergeCell ref="E91:E92"/>
    <mergeCell ref="F91:F92"/>
    <mergeCell ref="U91:U92"/>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Y27:Y28"/>
    <mergeCell ref="Z27:Z28"/>
    <mergeCell ref="AA27:AA28"/>
    <mergeCell ref="AB27:AB28"/>
    <mergeCell ref="AC27:AC28"/>
    <mergeCell ref="AD27:AD28"/>
    <mergeCell ref="AD25:AD26"/>
    <mergeCell ref="B27:B28"/>
    <mergeCell ref="C27:C28"/>
    <mergeCell ref="D27:D28"/>
    <mergeCell ref="E27:E28"/>
    <mergeCell ref="F27:F28"/>
    <mergeCell ref="U27:U28"/>
    <mergeCell ref="V27:V28"/>
    <mergeCell ref="W27:W28"/>
    <mergeCell ref="X27:X28"/>
    <mergeCell ref="X25:X26"/>
    <mergeCell ref="Y25:Y26"/>
    <mergeCell ref="Z25:Z26"/>
    <mergeCell ref="AA25:AA26"/>
    <mergeCell ref="AB25:AB26"/>
    <mergeCell ref="AC25:AC26"/>
    <mergeCell ref="B25:B26"/>
    <mergeCell ref="C25:C26"/>
    <mergeCell ref="V25:V26"/>
    <mergeCell ref="W25:W26"/>
    <mergeCell ref="B23:B24"/>
    <mergeCell ref="C23:C24"/>
    <mergeCell ref="D23:D24"/>
    <mergeCell ref="E23:E24"/>
    <mergeCell ref="F23:F24"/>
    <mergeCell ref="U23:U24"/>
    <mergeCell ref="V23:V24"/>
    <mergeCell ref="V21:V22"/>
    <mergeCell ref="W21:W22"/>
    <mergeCell ref="X21:X22"/>
    <mergeCell ref="Y21:Y22"/>
    <mergeCell ref="Z21:Z22"/>
    <mergeCell ref="AA21:AA22"/>
    <mergeCell ref="B21:B22"/>
    <mergeCell ref="C21:C22"/>
    <mergeCell ref="D21:D22"/>
    <mergeCell ref="E21:E22"/>
    <mergeCell ref="F21:F22"/>
    <mergeCell ref="U21:U22"/>
    <mergeCell ref="AC23:AC24"/>
    <mergeCell ref="AD23:AD24"/>
    <mergeCell ref="Y19:Y20"/>
    <mergeCell ref="Z19:Z20"/>
    <mergeCell ref="AA19:AA20"/>
    <mergeCell ref="AB19:AB20"/>
    <mergeCell ref="AC19:AC20"/>
    <mergeCell ref="AD19:AD20"/>
    <mergeCell ref="X23:X24"/>
    <mergeCell ref="Y23:Y24"/>
    <mergeCell ref="Z23:Z24"/>
    <mergeCell ref="AA23:AA24"/>
    <mergeCell ref="AB23:AB24"/>
    <mergeCell ref="AD17:AD18"/>
    <mergeCell ref="W23:W24"/>
    <mergeCell ref="AB21:AB22"/>
    <mergeCell ref="AC21:AC22"/>
    <mergeCell ref="AD21:AD22"/>
    <mergeCell ref="AC15:AC16"/>
    <mergeCell ref="AD15:AD16"/>
    <mergeCell ref="B17:B18"/>
    <mergeCell ref="C17:C18"/>
    <mergeCell ref="D17:D18"/>
    <mergeCell ref="E17:E18"/>
    <mergeCell ref="F17:F18"/>
    <mergeCell ref="U17:U18"/>
    <mergeCell ref="V17:V18"/>
    <mergeCell ref="W17:W18"/>
    <mergeCell ref="W15:W16"/>
    <mergeCell ref="X15:X16"/>
    <mergeCell ref="Y15:Y16"/>
    <mergeCell ref="Z15:Z16"/>
    <mergeCell ref="AA15:AA16"/>
    <mergeCell ref="AB15:AB16"/>
    <mergeCell ref="B15:B16"/>
    <mergeCell ref="C15:C16"/>
    <mergeCell ref="D15:D16"/>
    <mergeCell ref="E15:E16"/>
    <mergeCell ref="F15:F16"/>
    <mergeCell ref="U15:U16"/>
    <mergeCell ref="V15:V16"/>
    <mergeCell ref="X17:X18"/>
    <mergeCell ref="Y17:Y18"/>
    <mergeCell ref="Z17:Z18"/>
    <mergeCell ref="AA17:AA18"/>
    <mergeCell ref="AB17:AB18"/>
    <mergeCell ref="AC17:AC18"/>
    <mergeCell ref="B19:B20"/>
    <mergeCell ref="C19:C20"/>
    <mergeCell ref="D19:D20"/>
    <mergeCell ref="E19:E20"/>
    <mergeCell ref="F19:F20"/>
    <mergeCell ref="U19:U20"/>
    <mergeCell ref="V19:V20"/>
    <mergeCell ref="W19:W20"/>
    <mergeCell ref="X19:X20"/>
    <mergeCell ref="C13:C14"/>
    <mergeCell ref="D13:D14"/>
    <mergeCell ref="E13:E14"/>
    <mergeCell ref="F13:F14"/>
    <mergeCell ref="U13:U14"/>
    <mergeCell ref="U11:U12"/>
    <mergeCell ref="V11:V12"/>
    <mergeCell ref="W11:W12"/>
    <mergeCell ref="X11:X12"/>
    <mergeCell ref="V13:V14"/>
    <mergeCell ref="W13:W14"/>
    <mergeCell ref="B3:AD3"/>
    <mergeCell ref="B5:B8"/>
    <mergeCell ref="C5:C8"/>
    <mergeCell ref="D5:D8"/>
    <mergeCell ref="E5:E8"/>
    <mergeCell ref="F5:F8"/>
    <mergeCell ref="G5:G8"/>
    <mergeCell ref="H5:H8"/>
    <mergeCell ref="I5:I8"/>
    <mergeCell ref="J5:L5"/>
    <mergeCell ref="Z5:Z8"/>
    <mergeCell ref="AA5:AA8"/>
    <mergeCell ref="AB5:AB8"/>
    <mergeCell ref="AC5:AC8"/>
    <mergeCell ref="AD5:AD8"/>
    <mergeCell ref="S5:S8"/>
    <mergeCell ref="T5:T8"/>
    <mergeCell ref="U5:U8"/>
    <mergeCell ref="V5:V8"/>
    <mergeCell ref="W5:W8"/>
    <mergeCell ref="X5:X8"/>
    <mergeCell ref="Y5:Y8"/>
    <mergeCell ref="M5:M8"/>
    <mergeCell ref="N5:N8"/>
    <mergeCell ref="O5:O8"/>
    <mergeCell ref="P5:P8"/>
    <mergeCell ref="Q5:Q8"/>
    <mergeCell ref="R5:R8"/>
    <mergeCell ref="J6:J8"/>
    <mergeCell ref="K6:K8"/>
    <mergeCell ref="L6:L8"/>
    <mergeCell ref="AA11:AA12"/>
    <mergeCell ref="AB11:AB12"/>
    <mergeCell ref="AC11:AC12"/>
    <mergeCell ref="AD11:AD12"/>
    <mergeCell ref="B13:B14"/>
    <mergeCell ref="Z11:Z12"/>
    <mergeCell ref="AB13:AB14"/>
    <mergeCell ref="AC13:AC14"/>
    <mergeCell ref="AD13:AD14"/>
    <mergeCell ref="X13:X14"/>
    <mergeCell ref="Y13:Y14"/>
    <mergeCell ref="Z13:Z14"/>
    <mergeCell ref="AA13:AA14"/>
    <mergeCell ref="B11:B12"/>
    <mergeCell ref="C11:C12"/>
    <mergeCell ref="D11:D12"/>
    <mergeCell ref="E11:E12"/>
    <mergeCell ref="F11:F12"/>
    <mergeCell ref="Y11:Y12"/>
    <mergeCell ref="V158:V159"/>
    <mergeCell ref="W158:W159"/>
    <mergeCell ref="X158:X159"/>
    <mergeCell ref="Y158:Y159"/>
    <mergeCell ref="Z158:Z159"/>
    <mergeCell ref="AA158:AA159"/>
    <mergeCell ref="AB158:AB159"/>
    <mergeCell ref="AC158:AC159"/>
    <mergeCell ref="AD158:AD159"/>
    <mergeCell ref="B161:B162"/>
    <mergeCell ref="C161:C162"/>
    <mergeCell ref="D161:D162"/>
    <mergeCell ref="E161:E162"/>
    <mergeCell ref="F161:F162"/>
    <mergeCell ref="U161:U162"/>
    <mergeCell ref="V161:V162"/>
    <mergeCell ref="W161:W162"/>
    <mergeCell ref="X161:X162"/>
    <mergeCell ref="Y161:Y162"/>
    <mergeCell ref="Z161:Z162"/>
    <mergeCell ref="AA161:AA162"/>
    <mergeCell ref="AB161:AB162"/>
    <mergeCell ref="AC161:AC162"/>
    <mergeCell ref="AD161:AD162"/>
    <mergeCell ref="B164:B165"/>
    <mergeCell ref="C164:C165"/>
    <mergeCell ref="D164:D165"/>
    <mergeCell ref="E164:E165"/>
    <mergeCell ref="F164:F165"/>
    <mergeCell ref="U164:U165"/>
    <mergeCell ref="V164:V165"/>
    <mergeCell ref="W164:W165"/>
    <mergeCell ref="X164:X165"/>
    <mergeCell ref="Y164:Y165"/>
    <mergeCell ref="Z164:Z165"/>
    <mergeCell ref="AA164:AA165"/>
    <mergeCell ref="AB164:AB165"/>
    <mergeCell ref="AC164:AC165"/>
    <mergeCell ref="AD164:AD165"/>
    <mergeCell ref="B168:B169"/>
    <mergeCell ref="C168:C169"/>
    <mergeCell ref="D168:D169"/>
    <mergeCell ref="E168:E169"/>
    <mergeCell ref="F168:F169"/>
    <mergeCell ref="U168:U169"/>
    <mergeCell ref="V168:V169"/>
    <mergeCell ref="W168:W169"/>
    <mergeCell ref="X168:X169"/>
    <mergeCell ref="Y168:Y169"/>
    <mergeCell ref="Z168:Z169"/>
    <mergeCell ref="AA168:AA169"/>
    <mergeCell ref="AB168:AB169"/>
    <mergeCell ref="AC168:AC169"/>
    <mergeCell ref="AD168:AD169"/>
    <mergeCell ref="B171:B172"/>
    <mergeCell ref="C171:C172"/>
    <mergeCell ref="D171:D172"/>
    <mergeCell ref="E171:E172"/>
    <mergeCell ref="F171:F172"/>
    <mergeCell ref="U171:U172"/>
    <mergeCell ref="V171:V172"/>
    <mergeCell ref="W171:W172"/>
    <mergeCell ref="X171:X172"/>
    <mergeCell ref="Y171:Y172"/>
    <mergeCell ref="Z171:Z172"/>
    <mergeCell ref="AA171:AA172"/>
    <mergeCell ref="AB171:AB172"/>
    <mergeCell ref="AC171:AC172"/>
    <mergeCell ref="AD171:AD172"/>
    <mergeCell ref="B174:B175"/>
    <mergeCell ref="C174:C175"/>
    <mergeCell ref="D174:D175"/>
    <mergeCell ref="E174:E175"/>
    <mergeCell ref="F174:F175"/>
    <mergeCell ref="U174:U175"/>
    <mergeCell ref="V174:V175"/>
    <mergeCell ref="W174:W175"/>
    <mergeCell ref="X174:X175"/>
    <mergeCell ref="Y174:Y175"/>
    <mergeCell ref="Z174:Z175"/>
    <mergeCell ref="AA174:AA175"/>
    <mergeCell ref="AB174:AB175"/>
    <mergeCell ref="AC174:AC175"/>
    <mergeCell ref="AD174:AD175"/>
    <mergeCell ref="B178:B179"/>
    <mergeCell ref="C178:C179"/>
    <mergeCell ref="D178:D179"/>
    <mergeCell ref="E178:E179"/>
    <mergeCell ref="F178:F179"/>
    <mergeCell ref="U178:U179"/>
    <mergeCell ref="V178:V179"/>
    <mergeCell ref="W178:W179"/>
    <mergeCell ref="X178:X179"/>
    <mergeCell ref="Y178:Y179"/>
    <mergeCell ref="Z178:Z179"/>
    <mergeCell ref="AA178:AA179"/>
    <mergeCell ref="AB178:AB179"/>
    <mergeCell ref="AC178:AC179"/>
    <mergeCell ref="AD178:AD179"/>
    <mergeCell ref="B181:B182"/>
    <mergeCell ref="C181:C182"/>
    <mergeCell ref="D181:D182"/>
    <mergeCell ref="E181:E182"/>
    <mergeCell ref="F181:F182"/>
    <mergeCell ref="U181:U182"/>
    <mergeCell ref="V181:V182"/>
    <mergeCell ref="W181:W182"/>
    <mergeCell ref="X181:X182"/>
    <mergeCell ref="Y181:Y182"/>
    <mergeCell ref="Z181:Z182"/>
    <mergeCell ref="AA181:AA182"/>
    <mergeCell ref="AB181:AB182"/>
    <mergeCell ref="AC181:AC182"/>
    <mergeCell ref="AD181:AD182"/>
    <mergeCell ref="E194:E195"/>
    <mergeCell ref="F194:F195"/>
    <mergeCell ref="U194:U195"/>
    <mergeCell ref="V194:V195"/>
    <mergeCell ref="W194:W195"/>
    <mergeCell ref="X194:X195"/>
    <mergeCell ref="Y194:Y195"/>
    <mergeCell ref="Z194:Z195"/>
    <mergeCell ref="AA194:AA195"/>
    <mergeCell ref="AB194:AB195"/>
    <mergeCell ref="AC194:AC195"/>
    <mergeCell ref="AD194:AD195"/>
    <mergeCell ref="B184:B185"/>
    <mergeCell ref="C184:C185"/>
    <mergeCell ref="D184:D185"/>
    <mergeCell ref="E184:E185"/>
    <mergeCell ref="F184:F185"/>
    <mergeCell ref="U184:U185"/>
    <mergeCell ref="V184:V185"/>
    <mergeCell ref="W184:W185"/>
    <mergeCell ref="X184:X185"/>
    <mergeCell ref="Y184:Y185"/>
    <mergeCell ref="Z184:Z185"/>
    <mergeCell ref="AA184:AA185"/>
    <mergeCell ref="AB184:AB185"/>
    <mergeCell ref="AC184:AC185"/>
    <mergeCell ref="AD184:AD185"/>
    <mergeCell ref="C201:C202"/>
    <mergeCell ref="D201:D202"/>
    <mergeCell ref="E201:E202"/>
    <mergeCell ref="F201:F202"/>
    <mergeCell ref="U201:U202"/>
    <mergeCell ref="V201:V202"/>
    <mergeCell ref="W201:W202"/>
    <mergeCell ref="X201:X202"/>
    <mergeCell ref="Y201:Y202"/>
    <mergeCell ref="Z201:Z202"/>
    <mergeCell ref="AA201:AA202"/>
    <mergeCell ref="AB201:AB202"/>
    <mergeCell ref="AC201:AC202"/>
    <mergeCell ref="AD201:AD202"/>
    <mergeCell ref="B191:B192"/>
    <mergeCell ref="C191:C192"/>
    <mergeCell ref="D191:D192"/>
    <mergeCell ref="E191:E192"/>
    <mergeCell ref="F191:F192"/>
    <mergeCell ref="U191:U192"/>
    <mergeCell ref="V191:V192"/>
    <mergeCell ref="W191:W192"/>
    <mergeCell ref="X191:X192"/>
    <mergeCell ref="Y191:Y192"/>
    <mergeCell ref="Z191:Z192"/>
    <mergeCell ref="AA191:AA192"/>
    <mergeCell ref="AB191:AB192"/>
    <mergeCell ref="AC191:AC192"/>
    <mergeCell ref="AD191:AD192"/>
    <mergeCell ref="B194:B195"/>
    <mergeCell ref="C194:C195"/>
    <mergeCell ref="D194:D195"/>
    <mergeCell ref="AD204:AD205"/>
    <mergeCell ref="B188:B189"/>
    <mergeCell ref="C188:C189"/>
    <mergeCell ref="D188:D189"/>
    <mergeCell ref="E188:E189"/>
    <mergeCell ref="F188:F189"/>
    <mergeCell ref="U188:U189"/>
    <mergeCell ref="V188:V189"/>
    <mergeCell ref="W188:W189"/>
    <mergeCell ref="X188:X189"/>
    <mergeCell ref="Y188:Y189"/>
    <mergeCell ref="Z188:Z189"/>
    <mergeCell ref="AA188:AA189"/>
    <mergeCell ref="AB188:AB189"/>
    <mergeCell ref="AC188:AC189"/>
    <mergeCell ref="AD188:AD189"/>
    <mergeCell ref="B198:B199"/>
    <mergeCell ref="C198:C199"/>
    <mergeCell ref="D198:D199"/>
    <mergeCell ref="E198:E199"/>
    <mergeCell ref="F198:F199"/>
    <mergeCell ref="U198:U199"/>
    <mergeCell ref="V198:V199"/>
    <mergeCell ref="W198:W199"/>
    <mergeCell ref="X198:X199"/>
    <mergeCell ref="Y198:Y199"/>
    <mergeCell ref="Z198:Z199"/>
    <mergeCell ref="AA198:AA199"/>
    <mergeCell ref="AB198:AB199"/>
    <mergeCell ref="AC198:AC199"/>
    <mergeCell ref="AD198:AD199"/>
    <mergeCell ref="B201:B202"/>
    <mergeCell ref="Y204:Y205"/>
    <mergeCell ref="Z204:Z205"/>
    <mergeCell ref="AA204:AA205"/>
    <mergeCell ref="AB204:AB205"/>
    <mergeCell ref="AC204:AC205"/>
    <mergeCell ref="F276:F277"/>
    <mergeCell ref="U276:U277"/>
    <mergeCell ref="B270:B271"/>
    <mergeCell ref="C270:C271"/>
    <mergeCell ref="D270:D271"/>
    <mergeCell ref="AB274:AB275"/>
    <mergeCell ref="AC274:AC275"/>
    <mergeCell ref="V274:V275"/>
    <mergeCell ref="W274:W275"/>
    <mergeCell ref="X274:X275"/>
    <mergeCell ref="Y274:Y275"/>
    <mergeCell ref="Z274:Z275"/>
    <mergeCell ref="AA274:AA275"/>
    <mergeCell ref="B272:B273"/>
    <mergeCell ref="C272:C273"/>
    <mergeCell ref="D272:D273"/>
    <mergeCell ref="E272:E273"/>
    <mergeCell ref="F272:F273"/>
    <mergeCell ref="U272:U273"/>
    <mergeCell ref="V272:V273"/>
    <mergeCell ref="W272:W273"/>
    <mergeCell ref="X272:X273"/>
    <mergeCell ref="Y272:Y273"/>
    <mergeCell ref="Z272:Z273"/>
    <mergeCell ref="AA272:AA273"/>
    <mergeCell ref="AB272:AB273"/>
    <mergeCell ref="U274:U275"/>
    <mergeCell ref="B296:U296"/>
    <mergeCell ref="B298:V298"/>
    <mergeCell ref="B299:V299"/>
    <mergeCell ref="B300:V300"/>
    <mergeCell ref="B290:S290"/>
    <mergeCell ref="B292:S292"/>
    <mergeCell ref="B204:B205"/>
    <mergeCell ref="C204:C205"/>
    <mergeCell ref="D204:D205"/>
    <mergeCell ref="E204:E205"/>
    <mergeCell ref="F204:F205"/>
    <mergeCell ref="U204:U205"/>
    <mergeCell ref="V204:V205"/>
    <mergeCell ref="W204:W205"/>
    <mergeCell ref="X204:X205"/>
    <mergeCell ref="D276:D277"/>
    <mergeCell ref="E276:E277"/>
    <mergeCell ref="B208:B209"/>
    <mergeCell ref="C208:C209"/>
    <mergeCell ref="D208:D209"/>
    <mergeCell ref="E208:E209"/>
    <mergeCell ref="F208:F209"/>
    <mergeCell ref="U208:U209"/>
    <mergeCell ref="V208:V209"/>
    <mergeCell ref="W208:W209"/>
    <mergeCell ref="X208:X209"/>
    <mergeCell ref="B214:B215"/>
    <mergeCell ref="C214:C215"/>
    <mergeCell ref="D214:D215"/>
    <mergeCell ref="E214:E215"/>
    <mergeCell ref="F214:F215"/>
    <mergeCell ref="U214:U215"/>
  </mergeCells>
  <conditionalFormatting sqref="N12:O12 I12 Q12">
    <cfRule type="notContainsBlanks" dxfId="1318" priority="1857" stopIfTrue="1">
      <formula>LEN(TRIM(I12))&gt;0</formula>
    </cfRule>
    <cfRule type="cellIs" dxfId="1317" priority="1858" stopIfTrue="1" operator="lessThan">
      <formula>#REF!</formula>
    </cfRule>
  </conditionalFormatting>
  <conditionalFormatting sqref="M108">
    <cfRule type="notContainsBlanks" dxfId="1316" priority="1426" stopIfTrue="1">
      <formula>LEN(TRIM(M108))&gt;0</formula>
    </cfRule>
    <cfRule type="cellIs" dxfId="1315" priority="1427" stopIfTrue="1" operator="lessThan">
      <formula>#REF!</formula>
    </cfRule>
  </conditionalFormatting>
  <conditionalFormatting sqref="M12">
    <cfRule type="notContainsBlanks" dxfId="1314" priority="1853" stopIfTrue="1">
      <formula>LEN(TRIM(M12))&gt;0</formula>
    </cfRule>
    <cfRule type="cellIs" dxfId="1313" priority="1854" stopIfTrue="1" operator="lessThan">
      <formula>#REF!</formula>
    </cfRule>
  </conditionalFormatting>
  <conditionalFormatting sqref="K107">
    <cfRule type="notContainsBlanks" dxfId="1312" priority="1422" stopIfTrue="1">
      <formula>LEN(TRIM(K107))&gt;0</formula>
    </cfRule>
    <cfRule type="cellIs" dxfId="1311" priority="1423" stopIfTrue="1" operator="lessThan">
      <formula>#REF!</formula>
    </cfRule>
  </conditionalFormatting>
  <conditionalFormatting sqref="L107">
    <cfRule type="notContainsBlanks" dxfId="1310" priority="1420" stopIfTrue="1">
      <formula>LEN(TRIM(L107))&gt;0</formula>
    </cfRule>
    <cfRule type="cellIs" dxfId="1309" priority="1421" stopIfTrue="1" operator="lessThan">
      <formula>#REF!</formula>
    </cfRule>
  </conditionalFormatting>
  <conditionalFormatting sqref="N98:O98 I98 Q98">
    <cfRule type="notContainsBlanks" dxfId="1308" priority="1418" stopIfTrue="1">
      <formula>LEN(TRIM(I98))&gt;0</formula>
    </cfRule>
    <cfRule type="cellIs" dxfId="1307" priority="1419" stopIfTrue="1" operator="lessThan">
      <formula>#REF!</formula>
    </cfRule>
  </conditionalFormatting>
  <conditionalFormatting sqref="N14:O14 I14 Q14">
    <cfRule type="notContainsBlanks" dxfId="1306" priority="1845" stopIfTrue="1">
      <formula>LEN(TRIM(I14))&gt;0</formula>
    </cfRule>
    <cfRule type="cellIs" dxfId="1305" priority="1846" stopIfTrue="1" operator="lessThan">
      <formula>#REF!</formula>
    </cfRule>
  </conditionalFormatting>
  <conditionalFormatting sqref="M98">
    <cfRule type="notContainsBlanks" dxfId="1304" priority="1414" stopIfTrue="1">
      <formula>LEN(TRIM(M98))&gt;0</formula>
    </cfRule>
    <cfRule type="cellIs" dxfId="1303" priority="1415" stopIfTrue="1" operator="lessThan">
      <formula>#REF!</formula>
    </cfRule>
  </conditionalFormatting>
  <conditionalFormatting sqref="M14">
    <cfRule type="notContainsBlanks" dxfId="1302" priority="1841" stopIfTrue="1">
      <formula>LEN(TRIM(M14))&gt;0</formula>
    </cfRule>
    <cfRule type="cellIs" dxfId="1301" priority="1842" stopIfTrue="1" operator="lessThan">
      <formula>#REF!</formula>
    </cfRule>
  </conditionalFormatting>
  <conditionalFormatting sqref="K97">
    <cfRule type="notContainsBlanks" dxfId="1300" priority="1410" stopIfTrue="1">
      <formula>LEN(TRIM(K97))&gt;0</formula>
    </cfRule>
    <cfRule type="cellIs" dxfId="1299" priority="1411" stopIfTrue="1" operator="lessThan">
      <formula>#REF!</formula>
    </cfRule>
  </conditionalFormatting>
  <conditionalFormatting sqref="L97">
    <cfRule type="notContainsBlanks" dxfId="1298" priority="1408" stopIfTrue="1">
      <formula>LEN(TRIM(L97))&gt;0</formula>
    </cfRule>
    <cfRule type="cellIs" dxfId="1297" priority="1409" stopIfTrue="1" operator="lessThan">
      <formula>#REF!</formula>
    </cfRule>
  </conditionalFormatting>
  <conditionalFormatting sqref="N100:O100 I100 Q100">
    <cfRule type="notContainsBlanks" dxfId="1296" priority="1406" stopIfTrue="1">
      <formula>LEN(TRIM(I100))&gt;0</formula>
    </cfRule>
    <cfRule type="cellIs" dxfId="1295" priority="1407" stopIfTrue="1" operator="lessThan">
      <formula>#REF!</formula>
    </cfRule>
  </conditionalFormatting>
  <conditionalFormatting sqref="N16:O16 I16 Q16">
    <cfRule type="notContainsBlanks" dxfId="1294" priority="1833" stopIfTrue="1">
      <formula>LEN(TRIM(I16))&gt;0</formula>
    </cfRule>
    <cfRule type="cellIs" dxfId="1293" priority="1834" stopIfTrue="1" operator="lessThan">
      <formula>#REF!</formula>
    </cfRule>
  </conditionalFormatting>
  <conditionalFormatting sqref="M100">
    <cfRule type="notContainsBlanks" dxfId="1292" priority="1402" stopIfTrue="1">
      <formula>LEN(TRIM(M100))&gt;0</formula>
    </cfRule>
    <cfRule type="cellIs" dxfId="1291" priority="1403" stopIfTrue="1" operator="lessThan">
      <formula>#REF!</formula>
    </cfRule>
  </conditionalFormatting>
  <conditionalFormatting sqref="M16">
    <cfRule type="notContainsBlanks" dxfId="1290" priority="1829" stopIfTrue="1">
      <formula>LEN(TRIM(M16))&gt;0</formula>
    </cfRule>
    <cfRule type="cellIs" dxfId="1289" priority="1830" stopIfTrue="1" operator="lessThan">
      <formula>#REF!</formula>
    </cfRule>
  </conditionalFormatting>
  <conditionalFormatting sqref="K99">
    <cfRule type="notContainsBlanks" dxfId="1288" priority="1398" stopIfTrue="1">
      <formula>LEN(TRIM(K99))&gt;0</formula>
    </cfRule>
    <cfRule type="cellIs" dxfId="1287" priority="1399" stopIfTrue="1" operator="lessThan">
      <formula>#REF!</formula>
    </cfRule>
  </conditionalFormatting>
  <conditionalFormatting sqref="L99">
    <cfRule type="notContainsBlanks" dxfId="1286" priority="1396" stopIfTrue="1">
      <formula>LEN(TRIM(L99))&gt;0</formula>
    </cfRule>
    <cfRule type="cellIs" dxfId="1285" priority="1397" stopIfTrue="1" operator="lessThan">
      <formula>#REF!</formula>
    </cfRule>
  </conditionalFormatting>
  <conditionalFormatting sqref="N90:O90 I90 Q90">
    <cfRule type="notContainsBlanks" dxfId="1284" priority="1394" stopIfTrue="1">
      <formula>LEN(TRIM(I90))&gt;0</formula>
    </cfRule>
    <cfRule type="cellIs" dxfId="1283" priority="1395" stopIfTrue="1" operator="lessThan">
      <formula>#REF!</formula>
    </cfRule>
  </conditionalFormatting>
  <conditionalFormatting sqref="N18:O18 I18 Q18">
    <cfRule type="notContainsBlanks" dxfId="1282" priority="1821" stopIfTrue="1">
      <formula>LEN(TRIM(I18))&gt;0</formula>
    </cfRule>
    <cfRule type="cellIs" dxfId="1281" priority="1822" stopIfTrue="1" operator="lessThan">
      <formula>#REF!</formula>
    </cfRule>
  </conditionalFormatting>
  <conditionalFormatting sqref="M90">
    <cfRule type="notContainsBlanks" dxfId="1280" priority="1390" stopIfTrue="1">
      <formula>LEN(TRIM(M90))&gt;0</formula>
    </cfRule>
    <cfRule type="cellIs" dxfId="1279" priority="1391" stopIfTrue="1" operator="lessThan">
      <formula>#REF!</formula>
    </cfRule>
  </conditionalFormatting>
  <conditionalFormatting sqref="M18">
    <cfRule type="notContainsBlanks" dxfId="1278" priority="1817" stopIfTrue="1">
      <formula>LEN(TRIM(M18))&gt;0</formula>
    </cfRule>
    <cfRule type="cellIs" dxfId="1277" priority="1818" stopIfTrue="1" operator="lessThan">
      <formula>#REF!</formula>
    </cfRule>
  </conditionalFormatting>
  <conditionalFormatting sqref="K89">
    <cfRule type="notContainsBlanks" dxfId="1276" priority="1386" stopIfTrue="1">
      <formula>LEN(TRIM(K89))&gt;0</formula>
    </cfRule>
    <cfRule type="cellIs" dxfId="1275" priority="1387" stopIfTrue="1" operator="lessThan">
      <formula>#REF!</formula>
    </cfRule>
  </conditionalFormatting>
  <conditionalFormatting sqref="L89">
    <cfRule type="notContainsBlanks" dxfId="1274" priority="1384" stopIfTrue="1">
      <formula>LEN(TRIM(L89))&gt;0</formula>
    </cfRule>
    <cfRule type="cellIs" dxfId="1273" priority="1385" stopIfTrue="1" operator="lessThan">
      <formula>#REF!</formula>
    </cfRule>
  </conditionalFormatting>
  <conditionalFormatting sqref="N92:O92 I92 Q92">
    <cfRule type="notContainsBlanks" dxfId="1272" priority="1382" stopIfTrue="1">
      <formula>LEN(TRIM(I92))&gt;0</formula>
    </cfRule>
    <cfRule type="cellIs" dxfId="1271" priority="1383" stopIfTrue="1" operator="lessThan">
      <formula>#REF!</formula>
    </cfRule>
  </conditionalFormatting>
  <conditionalFormatting sqref="N20:O20 I20 Q20">
    <cfRule type="notContainsBlanks" dxfId="1270" priority="1809" stopIfTrue="1">
      <formula>LEN(TRIM(I20))&gt;0</formula>
    </cfRule>
    <cfRule type="cellIs" dxfId="1269" priority="1810" stopIfTrue="1" operator="lessThan">
      <formula>#REF!</formula>
    </cfRule>
  </conditionalFormatting>
  <conditionalFormatting sqref="M92">
    <cfRule type="notContainsBlanks" dxfId="1268" priority="1378" stopIfTrue="1">
      <formula>LEN(TRIM(M92))&gt;0</formula>
    </cfRule>
    <cfRule type="cellIs" dxfId="1267" priority="1379" stopIfTrue="1" operator="lessThan">
      <formula>#REF!</formula>
    </cfRule>
  </conditionalFormatting>
  <conditionalFormatting sqref="M20">
    <cfRule type="notContainsBlanks" dxfId="1266" priority="1805" stopIfTrue="1">
      <formula>LEN(TRIM(M20))&gt;0</formula>
    </cfRule>
    <cfRule type="cellIs" dxfId="1265" priority="1806" stopIfTrue="1" operator="lessThan">
      <formula>#REF!</formula>
    </cfRule>
  </conditionalFormatting>
  <conditionalFormatting sqref="K91">
    <cfRule type="notContainsBlanks" dxfId="1264" priority="1374" stopIfTrue="1">
      <formula>LEN(TRIM(K91))&gt;0</formula>
    </cfRule>
    <cfRule type="cellIs" dxfId="1263" priority="1375" stopIfTrue="1" operator="lessThan">
      <formula>#REF!</formula>
    </cfRule>
  </conditionalFormatting>
  <conditionalFormatting sqref="L91">
    <cfRule type="notContainsBlanks" dxfId="1262" priority="1372" stopIfTrue="1">
      <formula>LEN(TRIM(L91))&gt;0</formula>
    </cfRule>
    <cfRule type="cellIs" dxfId="1261" priority="1373" stopIfTrue="1" operator="lessThan">
      <formula>#REF!</formula>
    </cfRule>
  </conditionalFormatting>
  <conditionalFormatting sqref="N94:O94 I94 Q94">
    <cfRule type="notContainsBlanks" dxfId="1260" priority="1370" stopIfTrue="1">
      <formula>LEN(TRIM(I94))&gt;0</formula>
    </cfRule>
    <cfRule type="cellIs" dxfId="1259" priority="1371" stopIfTrue="1" operator="lessThan">
      <formula>#REF!</formula>
    </cfRule>
  </conditionalFormatting>
  <conditionalFormatting sqref="N22:O22 I22 Q22">
    <cfRule type="notContainsBlanks" dxfId="1258" priority="1797" stopIfTrue="1">
      <formula>LEN(TRIM(I22))&gt;0</formula>
    </cfRule>
    <cfRule type="cellIs" dxfId="1257" priority="1798" stopIfTrue="1" operator="lessThan">
      <formula>#REF!</formula>
    </cfRule>
  </conditionalFormatting>
  <conditionalFormatting sqref="M94">
    <cfRule type="notContainsBlanks" dxfId="1256" priority="1366" stopIfTrue="1">
      <formula>LEN(TRIM(M94))&gt;0</formula>
    </cfRule>
    <cfRule type="cellIs" dxfId="1255" priority="1367" stopIfTrue="1" operator="lessThan">
      <formula>#REF!</formula>
    </cfRule>
  </conditionalFormatting>
  <conditionalFormatting sqref="M22">
    <cfRule type="notContainsBlanks" dxfId="1254" priority="1793" stopIfTrue="1">
      <formula>LEN(TRIM(M22))&gt;0</formula>
    </cfRule>
    <cfRule type="cellIs" dxfId="1253" priority="1794" stopIfTrue="1" operator="lessThan">
      <formula>#REF!</formula>
    </cfRule>
  </conditionalFormatting>
  <conditionalFormatting sqref="K93">
    <cfRule type="notContainsBlanks" dxfId="1252" priority="1362" stopIfTrue="1">
      <formula>LEN(TRIM(K93))&gt;0</formula>
    </cfRule>
    <cfRule type="cellIs" dxfId="1251" priority="1363" stopIfTrue="1" operator="lessThan">
      <formula>#REF!</formula>
    </cfRule>
  </conditionalFormatting>
  <conditionalFormatting sqref="L93">
    <cfRule type="notContainsBlanks" dxfId="1250" priority="1360" stopIfTrue="1">
      <formula>LEN(TRIM(L93))&gt;0</formula>
    </cfRule>
    <cfRule type="cellIs" dxfId="1249" priority="1361" stopIfTrue="1" operator="lessThan">
      <formula>#REF!</formula>
    </cfRule>
  </conditionalFormatting>
  <conditionalFormatting sqref="N96:O96 I96 Q96">
    <cfRule type="notContainsBlanks" dxfId="1248" priority="1358" stopIfTrue="1">
      <formula>LEN(TRIM(I96))&gt;0</formula>
    </cfRule>
    <cfRule type="cellIs" dxfId="1247" priority="1359" stopIfTrue="1" operator="lessThan">
      <formula>#REF!</formula>
    </cfRule>
  </conditionalFormatting>
  <conditionalFormatting sqref="N24:O24 I24 Q24">
    <cfRule type="notContainsBlanks" dxfId="1246" priority="1785" stopIfTrue="1">
      <formula>LEN(TRIM(I24))&gt;0</formula>
    </cfRule>
    <cfRule type="cellIs" dxfId="1245" priority="1786" stopIfTrue="1" operator="lessThan">
      <formula>#REF!</formula>
    </cfRule>
  </conditionalFormatting>
  <conditionalFormatting sqref="M96">
    <cfRule type="notContainsBlanks" dxfId="1244" priority="1354" stopIfTrue="1">
      <formula>LEN(TRIM(M96))&gt;0</formula>
    </cfRule>
    <cfRule type="cellIs" dxfId="1243" priority="1355" stopIfTrue="1" operator="lessThan">
      <formula>#REF!</formula>
    </cfRule>
  </conditionalFormatting>
  <conditionalFormatting sqref="M24">
    <cfRule type="notContainsBlanks" dxfId="1242" priority="1781" stopIfTrue="1">
      <formula>LEN(TRIM(M24))&gt;0</formula>
    </cfRule>
    <cfRule type="cellIs" dxfId="1241" priority="1782" stopIfTrue="1" operator="lessThan">
      <formula>#REF!</formula>
    </cfRule>
  </conditionalFormatting>
  <conditionalFormatting sqref="K95">
    <cfRule type="notContainsBlanks" dxfId="1240" priority="1350" stopIfTrue="1">
      <formula>LEN(TRIM(K95))&gt;0</formula>
    </cfRule>
    <cfRule type="cellIs" dxfId="1239" priority="1351" stopIfTrue="1" operator="lessThan">
      <formula>#REF!</formula>
    </cfRule>
  </conditionalFormatting>
  <conditionalFormatting sqref="L95">
    <cfRule type="notContainsBlanks" dxfId="1238" priority="1348" stopIfTrue="1">
      <formula>LEN(TRIM(L95))&gt;0</formula>
    </cfRule>
    <cfRule type="cellIs" dxfId="1237" priority="1349" stopIfTrue="1" operator="lessThan">
      <formula>#REF!</formula>
    </cfRule>
  </conditionalFormatting>
  <conditionalFormatting sqref="N26:O26 I26 Q26">
    <cfRule type="notContainsBlanks" dxfId="1236" priority="1773" stopIfTrue="1">
      <formula>LEN(TRIM(I26))&gt;0</formula>
    </cfRule>
    <cfRule type="cellIs" dxfId="1235" priority="1774" stopIfTrue="1" operator="lessThan">
      <formula>#REF!</formula>
    </cfRule>
  </conditionalFormatting>
  <conditionalFormatting sqref="M26">
    <cfRule type="notContainsBlanks" dxfId="1234" priority="1769" stopIfTrue="1">
      <formula>LEN(TRIM(M26))&gt;0</formula>
    </cfRule>
    <cfRule type="cellIs" dxfId="1233" priority="1770" stopIfTrue="1" operator="lessThan">
      <formula>#REF!</formula>
    </cfRule>
  </conditionalFormatting>
  <conditionalFormatting sqref="N28:O28 I28 Q28">
    <cfRule type="notContainsBlanks" dxfId="1232" priority="1761" stopIfTrue="1">
      <formula>LEN(TRIM(I28))&gt;0</formula>
    </cfRule>
    <cfRule type="cellIs" dxfId="1231" priority="1762" stopIfTrue="1" operator="lessThan">
      <formula>#REF!</formula>
    </cfRule>
  </conditionalFormatting>
  <conditionalFormatting sqref="M28">
    <cfRule type="notContainsBlanks" dxfId="1230" priority="1757" stopIfTrue="1">
      <formula>LEN(TRIM(M28))&gt;0</formula>
    </cfRule>
    <cfRule type="cellIs" dxfId="1229" priority="1758" stopIfTrue="1" operator="lessThan">
      <formula>#REF!</formula>
    </cfRule>
  </conditionalFormatting>
  <conditionalFormatting sqref="N138:O138 I138 Q138">
    <cfRule type="notContainsBlanks" dxfId="1228" priority="1749" stopIfTrue="1">
      <formula>LEN(TRIM(I138))&gt;0</formula>
    </cfRule>
    <cfRule type="cellIs" dxfId="1227" priority="1750" stopIfTrue="1" operator="lessThan">
      <formula>#REF!</formula>
    </cfRule>
  </conditionalFormatting>
  <conditionalFormatting sqref="J138:L138">
    <cfRule type="notContainsBlanks" dxfId="1226" priority="1747" stopIfTrue="1">
      <formula>LEN(TRIM(J138))&gt;0</formula>
    </cfRule>
    <cfRule type="cellIs" dxfId="1225" priority="1748" stopIfTrue="1" operator="lessThan">
      <formula>#REF!</formula>
    </cfRule>
  </conditionalFormatting>
  <conditionalFormatting sqref="M138">
    <cfRule type="notContainsBlanks" dxfId="1224" priority="1745" stopIfTrue="1">
      <formula>LEN(TRIM(M138))&gt;0</formula>
    </cfRule>
    <cfRule type="cellIs" dxfId="1223" priority="1746" stopIfTrue="1" operator="lessThan">
      <formula>#REF!</formula>
    </cfRule>
  </conditionalFormatting>
  <conditionalFormatting sqref="J137">
    <cfRule type="notContainsBlanks" dxfId="1222" priority="1743" stopIfTrue="1">
      <formula>LEN(TRIM(J137))&gt;0</formula>
    </cfRule>
    <cfRule type="cellIs" dxfId="1221" priority="1744" stopIfTrue="1" operator="lessThan">
      <formula>#REF!</formula>
    </cfRule>
  </conditionalFormatting>
  <conditionalFormatting sqref="K137">
    <cfRule type="notContainsBlanks" dxfId="1220" priority="1741" stopIfTrue="1">
      <formula>LEN(TRIM(K137))&gt;0</formula>
    </cfRule>
    <cfRule type="cellIs" dxfId="1219" priority="1742" stopIfTrue="1" operator="lessThan">
      <formula>#REF!</formula>
    </cfRule>
  </conditionalFormatting>
  <conditionalFormatting sqref="L137">
    <cfRule type="notContainsBlanks" dxfId="1218" priority="1739" stopIfTrue="1">
      <formula>LEN(TRIM(L137))&gt;0</formula>
    </cfRule>
    <cfRule type="cellIs" dxfId="1217" priority="1740" stopIfTrue="1" operator="lessThan">
      <formula>#REF!</formula>
    </cfRule>
  </conditionalFormatting>
  <conditionalFormatting sqref="N140:O140 I140 Q140">
    <cfRule type="notContainsBlanks" dxfId="1216" priority="1737" stopIfTrue="1">
      <formula>LEN(TRIM(I140))&gt;0</formula>
    </cfRule>
    <cfRule type="cellIs" dxfId="1215" priority="1738" stopIfTrue="1" operator="lessThan">
      <formula>#REF!</formula>
    </cfRule>
  </conditionalFormatting>
  <conditionalFormatting sqref="J140:L140">
    <cfRule type="notContainsBlanks" dxfId="1214" priority="1735" stopIfTrue="1">
      <formula>LEN(TRIM(J140))&gt;0</formula>
    </cfRule>
    <cfRule type="cellIs" dxfId="1213" priority="1736" stopIfTrue="1" operator="lessThan">
      <formula>#REF!</formula>
    </cfRule>
  </conditionalFormatting>
  <conditionalFormatting sqref="M140">
    <cfRule type="notContainsBlanks" dxfId="1212" priority="1733" stopIfTrue="1">
      <formula>LEN(TRIM(M140))&gt;0</formula>
    </cfRule>
    <cfRule type="cellIs" dxfId="1211" priority="1734" stopIfTrue="1" operator="lessThan">
      <formula>#REF!</formula>
    </cfRule>
  </conditionalFormatting>
  <conditionalFormatting sqref="J139">
    <cfRule type="notContainsBlanks" dxfId="1210" priority="1731" stopIfTrue="1">
      <formula>LEN(TRIM(J139))&gt;0</formula>
    </cfRule>
    <cfRule type="cellIs" dxfId="1209" priority="1732" stopIfTrue="1" operator="lessThan">
      <formula>#REF!</formula>
    </cfRule>
  </conditionalFormatting>
  <conditionalFormatting sqref="K139">
    <cfRule type="notContainsBlanks" dxfId="1208" priority="1729" stopIfTrue="1">
      <formula>LEN(TRIM(K139))&gt;0</formula>
    </cfRule>
    <cfRule type="cellIs" dxfId="1207" priority="1730" stopIfTrue="1" operator="lessThan">
      <formula>#REF!</formula>
    </cfRule>
  </conditionalFormatting>
  <conditionalFormatting sqref="L139">
    <cfRule type="notContainsBlanks" dxfId="1206" priority="1727" stopIfTrue="1">
      <formula>LEN(TRIM(L139))&gt;0</formula>
    </cfRule>
    <cfRule type="cellIs" dxfId="1205" priority="1728" stopIfTrue="1" operator="lessThan">
      <formula>#REF!</formula>
    </cfRule>
  </conditionalFormatting>
  <conditionalFormatting sqref="Q144">
    <cfRule type="notContainsBlanks" dxfId="1204" priority="1725" stopIfTrue="1">
      <formula>LEN(TRIM(Q144))&gt;0</formula>
    </cfRule>
    <cfRule type="cellIs" dxfId="1203" priority="1726" stopIfTrue="1" operator="lessThan">
      <formula>#REF!</formula>
    </cfRule>
  </conditionalFormatting>
  <conditionalFormatting sqref="Q146">
    <cfRule type="notContainsBlanks" dxfId="1202" priority="1723" stopIfTrue="1">
      <formula>LEN(TRIM(Q146))&gt;0</formula>
    </cfRule>
    <cfRule type="cellIs" dxfId="1201" priority="1724" stopIfTrue="1" operator="lessThan">
      <formula>#REF!</formula>
    </cfRule>
  </conditionalFormatting>
  <conditionalFormatting sqref="N148:O148 I148 Q148">
    <cfRule type="notContainsBlanks" dxfId="1200" priority="1721" stopIfTrue="1">
      <formula>LEN(TRIM(I148))&gt;0</formula>
    </cfRule>
    <cfRule type="cellIs" dxfId="1199" priority="1722" stopIfTrue="1" operator="lessThan">
      <formula>#REF!</formula>
    </cfRule>
  </conditionalFormatting>
  <conditionalFormatting sqref="J148:L148">
    <cfRule type="notContainsBlanks" dxfId="1198" priority="1719" stopIfTrue="1">
      <formula>LEN(TRIM(J148))&gt;0</formula>
    </cfRule>
    <cfRule type="cellIs" dxfId="1197" priority="1720" stopIfTrue="1" operator="lessThan">
      <formula>#REF!</formula>
    </cfRule>
  </conditionalFormatting>
  <conditionalFormatting sqref="M148">
    <cfRule type="notContainsBlanks" dxfId="1196" priority="1717" stopIfTrue="1">
      <formula>LEN(TRIM(M148))&gt;0</formula>
    </cfRule>
    <cfRule type="cellIs" dxfId="1195" priority="1718" stopIfTrue="1" operator="lessThan">
      <formula>#REF!</formula>
    </cfRule>
  </conditionalFormatting>
  <conditionalFormatting sqref="N267:O267 I267 Q267">
    <cfRule type="notContainsBlanks" dxfId="1194" priority="1715" stopIfTrue="1">
      <formula>LEN(TRIM(I267))&gt;0</formula>
    </cfRule>
    <cfRule type="cellIs" dxfId="1193" priority="1716" stopIfTrue="1" operator="lessThan">
      <formula>#REF!</formula>
    </cfRule>
  </conditionalFormatting>
  <conditionalFormatting sqref="J267:L267">
    <cfRule type="notContainsBlanks" dxfId="1192" priority="1713" stopIfTrue="1">
      <formula>LEN(TRIM(J267))&gt;0</formula>
    </cfRule>
    <cfRule type="cellIs" dxfId="1191" priority="1714" stopIfTrue="1" operator="lessThan">
      <formula>#REF!</formula>
    </cfRule>
  </conditionalFormatting>
  <conditionalFormatting sqref="M267">
    <cfRule type="notContainsBlanks" dxfId="1190" priority="1711" stopIfTrue="1">
      <formula>LEN(TRIM(M267))&gt;0</formula>
    </cfRule>
    <cfRule type="cellIs" dxfId="1189" priority="1712" stopIfTrue="1" operator="lessThan">
      <formula>#REF!</formula>
    </cfRule>
  </conditionalFormatting>
  <conditionalFormatting sqref="J266">
    <cfRule type="notContainsBlanks" dxfId="1188" priority="1709" stopIfTrue="1">
      <formula>LEN(TRIM(J266))&gt;0</formula>
    </cfRule>
    <cfRule type="cellIs" dxfId="1187" priority="1710" stopIfTrue="1" operator="lessThan">
      <formula>#REF!</formula>
    </cfRule>
  </conditionalFormatting>
  <conditionalFormatting sqref="K266">
    <cfRule type="notContainsBlanks" dxfId="1186" priority="1707" stopIfTrue="1">
      <formula>LEN(TRIM(K266))&gt;0</formula>
    </cfRule>
    <cfRule type="cellIs" dxfId="1185" priority="1708" stopIfTrue="1" operator="lessThan">
      <formula>#REF!</formula>
    </cfRule>
  </conditionalFormatting>
  <conditionalFormatting sqref="L266">
    <cfRule type="notContainsBlanks" dxfId="1184" priority="1705" stopIfTrue="1">
      <formula>LEN(TRIM(L266))&gt;0</formula>
    </cfRule>
    <cfRule type="cellIs" dxfId="1183" priority="1706" stopIfTrue="1" operator="lessThan">
      <formula>#REF!</formula>
    </cfRule>
  </conditionalFormatting>
  <conditionalFormatting sqref="N269:O269 I269 Q269">
    <cfRule type="notContainsBlanks" dxfId="1182" priority="1703" stopIfTrue="1">
      <formula>LEN(TRIM(I269))&gt;0</formula>
    </cfRule>
    <cfRule type="cellIs" dxfId="1181" priority="1704" stopIfTrue="1" operator="lessThan">
      <formula>#REF!</formula>
    </cfRule>
  </conditionalFormatting>
  <conditionalFormatting sqref="J269:L269">
    <cfRule type="notContainsBlanks" dxfId="1180" priority="1701" stopIfTrue="1">
      <formula>LEN(TRIM(J269))&gt;0</formula>
    </cfRule>
    <cfRule type="cellIs" dxfId="1179" priority="1702" stopIfTrue="1" operator="lessThan">
      <formula>#REF!</formula>
    </cfRule>
  </conditionalFormatting>
  <conditionalFormatting sqref="M269">
    <cfRule type="notContainsBlanks" dxfId="1178" priority="1699" stopIfTrue="1">
      <formula>LEN(TRIM(M269))&gt;0</formula>
    </cfRule>
    <cfRule type="cellIs" dxfId="1177" priority="1700" stopIfTrue="1" operator="lessThan">
      <formula>#REF!</formula>
    </cfRule>
  </conditionalFormatting>
  <conditionalFormatting sqref="J268">
    <cfRule type="notContainsBlanks" dxfId="1176" priority="1697" stopIfTrue="1">
      <formula>LEN(TRIM(J268))&gt;0</formula>
    </cfRule>
    <cfRule type="cellIs" dxfId="1175" priority="1698" stopIfTrue="1" operator="lessThan">
      <formula>#REF!</formula>
    </cfRule>
  </conditionalFormatting>
  <conditionalFormatting sqref="K268">
    <cfRule type="notContainsBlanks" dxfId="1174" priority="1695" stopIfTrue="1">
      <formula>LEN(TRIM(K268))&gt;0</formula>
    </cfRule>
    <cfRule type="cellIs" dxfId="1173" priority="1696" stopIfTrue="1" operator="lessThan">
      <formula>#REF!</formula>
    </cfRule>
  </conditionalFormatting>
  <conditionalFormatting sqref="L268">
    <cfRule type="notContainsBlanks" dxfId="1172" priority="1693" stopIfTrue="1">
      <formula>LEN(TRIM(L268))&gt;0</formula>
    </cfRule>
    <cfRule type="cellIs" dxfId="1171" priority="1694" stopIfTrue="1" operator="lessThan">
      <formula>#REF!</formula>
    </cfRule>
  </conditionalFormatting>
  <conditionalFormatting sqref="N275:O275 I275 Q275">
    <cfRule type="notContainsBlanks" dxfId="1170" priority="1667" stopIfTrue="1">
      <formula>LEN(TRIM(I275))&gt;0</formula>
    </cfRule>
    <cfRule type="cellIs" dxfId="1169" priority="1668" stopIfTrue="1" operator="lessThan">
      <formula>#REF!</formula>
    </cfRule>
  </conditionalFormatting>
  <conditionalFormatting sqref="J275:L275">
    <cfRule type="notContainsBlanks" dxfId="1168" priority="1665" stopIfTrue="1">
      <formula>LEN(TRIM(J275))&gt;0</formula>
    </cfRule>
    <cfRule type="cellIs" dxfId="1167" priority="1666" stopIfTrue="1" operator="lessThan">
      <formula>#REF!</formula>
    </cfRule>
  </conditionalFormatting>
  <conditionalFormatting sqref="M275">
    <cfRule type="notContainsBlanks" dxfId="1166" priority="1663" stopIfTrue="1">
      <formula>LEN(TRIM(M275))&gt;0</formula>
    </cfRule>
    <cfRule type="cellIs" dxfId="1165" priority="1664" stopIfTrue="1" operator="lessThan">
      <formula>#REF!</formula>
    </cfRule>
  </conditionalFormatting>
  <conditionalFormatting sqref="J274">
    <cfRule type="notContainsBlanks" dxfId="1164" priority="1661" stopIfTrue="1">
      <formula>LEN(TRIM(J274))&gt;0</formula>
    </cfRule>
    <cfRule type="cellIs" dxfId="1163" priority="1662" stopIfTrue="1" operator="lessThan">
      <formula>#REF!</formula>
    </cfRule>
  </conditionalFormatting>
  <conditionalFormatting sqref="K274">
    <cfRule type="notContainsBlanks" dxfId="1162" priority="1659" stopIfTrue="1">
      <formula>LEN(TRIM(K274))&gt;0</formula>
    </cfRule>
    <cfRule type="cellIs" dxfId="1161" priority="1660" stopIfTrue="1" operator="lessThan">
      <formula>#REF!</formula>
    </cfRule>
  </conditionalFormatting>
  <conditionalFormatting sqref="L274">
    <cfRule type="notContainsBlanks" dxfId="1160" priority="1657" stopIfTrue="1">
      <formula>LEN(TRIM(L274))&gt;0</formula>
    </cfRule>
    <cfRule type="cellIs" dxfId="1159" priority="1658" stopIfTrue="1" operator="lessThan">
      <formula>#REF!</formula>
    </cfRule>
  </conditionalFormatting>
  <conditionalFormatting sqref="N271:O271 I271 Q271">
    <cfRule type="notContainsBlanks" dxfId="1158" priority="1691" stopIfTrue="1">
      <formula>LEN(TRIM(I271))&gt;0</formula>
    </cfRule>
    <cfRule type="cellIs" dxfId="1157" priority="1692" stopIfTrue="1" operator="lessThan">
      <formula>#REF!</formula>
    </cfRule>
  </conditionalFormatting>
  <conditionalFormatting sqref="J271:L271">
    <cfRule type="notContainsBlanks" dxfId="1156" priority="1689" stopIfTrue="1">
      <formula>LEN(TRIM(J271))&gt;0</formula>
    </cfRule>
    <cfRule type="cellIs" dxfId="1155" priority="1690" stopIfTrue="1" operator="lessThan">
      <formula>#REF!</formula>
    </cfRule>
  </conditionalFormatting>
  <conditionalFormatting sqref="M271">
    <cfRule type="notContainsBlanks" dxfId="1154" priority="1687" stopIfTrue="1">
      <formula>LEN(TRIM(M271))&gt;0</formula>
    </cfRule>
    <cfRule type="cellIs" dxfId="1153" priority="1688" stopIfTrue="1" operator="lessThan">
      <formula>#REF!</formula>
    </cfRule>
  </conditionalFormatting>
  <conditionalFormatting sqref="J270">
    <cfRule type="notContainsBlanks" dxfId="1152" priority="1685" stopIfTrue="1">
      <formula>LEN(TRIM(J270))&gt;0</formula>
    </cfRule>
    <cfRule type="cellIs" dxfId="1151" priority="1686" stopIfTrue="1" operator="lessThan">
      <formula>#REF!</formula>
    </cfRule>
  </conditionalFormatting>
  <conditionalFormatting sqref="K270">
    <cfRule type="notContainsBlanks" dxfId="1150" priority="1683" stopIfTrue="1">
      <formula>LEN(TRIM(K270))&gt;0</formula>
    </cfRule>
    <cfRule type="cellIs" dxfId="1149" priority="1684" stopIfTrue="1" operator="lessThan">
      <formula>#REF!</formula>
    </cfRule>
  </conditionalFormatting>
  <conditionalFormatting sqref="L270">
    <cfRule type="notContainsBlanks" dxfId="1148" priority="1681" stopIfTrue="1">
      <formula>LEN(TRIM(L270))&gt;0</formula>
    </cfRule>
    <cfRule type="cellIs" dxfId="1147" priority="1682" stopIfTrue="1" operator="lessThan">
      <formula>#REF!</formula>
    </cfRule>
  </conditionalFormatting>
  <conditionalFormatting sqref="N273:O273 I273 Q273">
    <cfRule type="notContainsBlanks" dxfId="1146" priority="1679" stopIfTrue="1">
      <formula>LEN(TRIM(I273))&gt;0</formula>
    </cfRule>
    <cfRule type="cellIs" dxfId="1145" priority="1680" stopIfTrue="1" operator="lessThan">
      <formula>#REF!</formula>
    </cfRule>
  </conditionalFormatting>
  <conditionalFormatting sqref="J273:L273">
    <cfRule type="notContainsBlanks" dxfId="1144" priority="1677" stopIfTrue="1">
      <formula>LEN(TRIM(J273))&gt;0</formula>
    </cfRule>
    <cfRule type="cellIs" dxfId="1143" priority="1678" stopIfTrue="1" operator="lessThan">
      <formula>#REF!</formula>
    </cfRule>
  </conditionalFormatting>
  <conditionalFormatting sqref="M273">
    <cfRule type="notContainsBlanks" dxfId="1142" priority="1675" stopIfTrue="1">
      <formula>LEN(TRIM(M273))&gt;0</formula>
    </cfRule>
    <cfRule type="cellIs" dxfId="1141" priority="1676" stopIfTrue="1" operator="lessThan">
      <formula>#REF!</formula>
    </cfRule>
  </conditionalFormatting>
  <conditionalFormatting sqref="J272">
    <cfRule type="notContainsBlanks" dxfId="1140" priority="1673" stopIfTrue="1">
      <formula>LEN(TRIM(J272))&gt;0</formula>
    </cfRule>
    <cfRule type="cellIs" dxfId="1139" priority="1674" stopIfTrue="1" operator="lessThan">
      <formula>#REF!</formula>
    </cfRule>
  </conditionalFormatting>
  <conditionalFormatting sqref="K272">
    <cfRule type="notContainsBlanks" dxfId="1138" priority="1671" stopIfTrue="1">
      <formula>LEN(TRIM(K272))&gt;0</formula>
    </cfRule>
    <cfRule type="cellIs" dxfId="1137" priority="1672" stopIfTrue="1" operator="lessThan">
      <formula>#REF!</formula>
    </cfRule>
  </conditionalFormatting>
  <conditionalFormatting sqref="L272">
    <cfRule type="notContainsBlanks" dxfId="1136" priority="1669" stopIfTrue="1">
      <formula>LEN(TRIM(L272))&gt;0</formula>
    </cfRule>
    <cfRule type="cellIs" dxfId="1135" priority="1670" stopIfTrue="1" operator="lessThan">
      <formula>#REF!</formula>
    </cfRule>
  </conditionalFormatting>
  <conditionalFormatting sqref="N277:O277 I277 Q277">
    <cfRule type="notContainsBlanks" dxfId="1134" priority="1619" stopIfTrue="1">
      <formula>LEN(TRIM(I277))&gt;0</formula>
    </cfRule>
    <cfRule type="cellIs" dxfId="1133" priority="1620" stopIfTrue="1" operator="lessThan">
      <formula>#REF!</formula>
    </cfRule>
  </conditionalFormatting>
  <conditionalFormatting sqref="M277">
    <cfRule type="notContainsBlanks" dxfId="1132" priority="1615" stopIfTrue="1">
      <formula>LEN(TRIM(M277))&gt;0</formula>
    </cfRule>
    <cfRule type="cellIs" dxfId="1131" priority="1616" stopIfTrue="1" operator="lessThan">
      <formula>#REF!</formula>
    </cfRule>
  </conditionalFormatting>
  <conditionalFormatting sqref="N279:O279 I279 Q279">
    <cfRule type="notContainsBlanks" dxfId="1130" priority="1607" stopIfTrue="1">
      <formula>LEN(TRIM(I279))&gt;0</formula>
    </cfRule>
    <cfRule type="cellIs" dxfId="1129" priority="1608" stopIfTrue="1" operator="lessThan">
      <formula>#REF!</formula>
    </cfRule>
  </conditionalFormatting>
  <conditionalFormatting sqref="J279:L279">
    <cfRule type="notContainsBlanks" dxfId="1128" priority="1605" stopIfTrue="1">
      <formula>LEN(TRIM(J279))&gt;0</formula>
    </cfRule>
    <cfRule type="cellIs" dxfId="1127" priority="1606" stopIfTrue="1" operator="lessThan">
      <formula>#REF!</formula>
    </cfRule>
  </conditionalFormatting>
  <conditionalFormatting sqref="M279">
    <cfRule type="notContainsBlanks" dxfId="1126" priority="1603" stopIfTrue="1">
      <formula>LEN(TRIM(M279))&gt;0</formula>
    </cfRule>
    <cfRule type="cellIs" dxfId="1125" priority="1604" stopIfTrue="1" operator="lessThan">
      <formula>#REF!</formula>
    </cfRule>
  </conditionalFormatting>
  <conditionalFormatting sqref="J278">
    <cfRule type="notContainsBlanks" dxfId="1124" priority="1601" stopIfTrue="1">
      <formula>LEN(TRIM(J278))&gt;0</formula>
    </cfRule>
    <cfRule type="cellIs" dxfId="1123" priority="1602" stopIfTrue="1" operator="lessThan">
      <formula>#REF!</formula>
    </cfRule>
  </conditionalFormatting>
  <conditionalFormatting sqref="K278">
    <cfRule type="notContainsBlanks" dxfId="1122" priority="1599" stopIfTrue="1">
      <formula>LEN(TRIM(K278))&gt;0</formula>
    </cfRule>
    <cfRule type="cellIs" dxfId="1121" priority="1600" stopIfTrue="1" operator="lessThan">
      <formula>#REF!</formula>
    </cfRule>
  </conditionalFormatting>
  <conditionalFormatting sqref="L278">
    <cfRule type="notContainsBlanks" dxfId="1120" priority="1597" stopIfTrue="1">
      <formula>LEN(TRIM(L278))&gt;0</formula>
    </cfRule>
    <cfRule type="cellIs" dxfId="1119" priority="1598" stopIfTrue="1" operator="lessThan">
      <formula>#REF!</formula>
    </cfRule>
  </conditionalFormatting>
  <conditionalFormatting sqref="N142:O142 I142 Q142">
    <cfRule type="notContainsBlanks" dxfId="1118" priority="1595" stopIfTrue="1">
      <formula>LEN(TRIM(I142))&gt;0</formula>
    </cfRule>
    <cfRule type="cellIs" dxfId="1117" priority="1596" stopIfTrue="1" operator="lessThan">
      <formula>#REF!</formula>
    </cfRule>
  </conditionalFormatting>
  <conditionalFormatting sqref="J142:L142">
    <cfRule type="notContainsBlanks" dxfId="1116" priority="1593" stopIfTrue="1">
      <formula>LEN(TRIM(J142))&gt;0</formula>
    </cfRule>
    <cfRule type="cellIs" dxfId="1115" priority="1594" stopIfTrue="1" operator="lessThan">
      <formula>#REF!</formula>
    </cfRule>
  </conditionalFormatting>
  <conditionalFormatting sqref="M142">
    <cfRule type="notContainsBlanks" dxfId="1114" priority="1591" stopIfTrue="1">
      <formula>LEN(TRIM(M142))&gt;0</formula>
    </cfRule>
    <cfRule type="cellIs" dxfId="1113" priority="1592" stopIfTrue="1" operator="lessThan">
      <formula>#REF!</formula>
    </cfRule>
  </conditionalFormatting>
  <conditionalFormatting sqref="H282">
    <cfRule type="expression" dxfId="1112" priority="1590">
      <formula>$H$282&lt;&gt;$H$152</formula>
    </cfRule>
  </conditionalFormatting>
  <conditionalFormatting sqref="I282">
    <cfRule type="expression" dxfId="1111" priority="1589">
      <formula>$I$282 &lt;&gt; $I$152</formula>
    </cfRule>
  </conditionalFormatting>
  <conditionalFormatting sqref="J282">
    <cfRule type="expression" dxfId="1110" priority="1588">
      <formula>$J$282&lt;&gt;$J$152</formula>
    </cfRule>
  </conditionalFormatting>
  <conditionalFormatting sqref="K282">
    <cfRule type="expression" dxfId="1109" priority="1587">
      <formula>$K$282&lt;&gt;$K$152</formula>
    </cfRule>
  </conditionalFormatting>
  <conditionalFormatting sqref="L282">
    <cfRule type="expression" dxfId="1108" priority="1586">
      <formula>$L$282&lt;&gt;$L$152</formula>
    </cfRule>
  </conditionalFormatting>
  <conditionalFormatting sqref="M282">
    <cfRule type="expression" dxfId="1107" priority="1585">
      <formula>$M$282&lt;&gt;$M$152</formula>
    </cfRule>
  </conditionalFormatting>
  <conditionalFormatting sqref="N282">
    <cfRule type="expression" dxfId="1106" priority="1584">
      <formula>$N$282&lt;&gt;$N$152</formula>
    </cfRule>
  </conditionalFormatting>
  <conditionalFormatting sqref="O282">
    <cfRule type="expression" dxfId="1105" priority="1583">
      <formula>$O$282&lt;&gt;$O$152</formula>
    </cfRule>
  </conditionalFormatting>
  <conditionalFormatting sqref="P282">
    <cfRule type="expression" dxfId="1104" priority="1582">
      <formula>$P$282&lt;&gt;$P$152</formula>
    </cfRule>
  </conditionalFormatting>
  <conditionalFormatting sqref="Q282">
    <cfRule type="expression" dxfId="1103" priority="1581">
      <formula>$Q$282&lt;&gt;$Q$152</formula>
    </cfRule>
  </conditionalFormatting>
  <conditionalFormatting sqref="V282">
    <cfRule type="expression" dxfId="1102" priority="1580">
      <formula>$V$282&lt;&gt;$V$152</formula>
    </cfRule>
  </conditionalFormatting>
  <conditionalFormatting sqref="W282">
    <cfRule type="expression" dxfId="1101" priority="1579">
      <formula>$W$282&lt;&gt;$W$152</formula>
    </cfRule>
  </conditionalFormatting>
  <conditionalFormatting sqref="X282">
    <cfRule type="expression" dxfId="1100" priority="1578">
      <formula>$X$282&lt;&gt;$X$152</formula>
    </cfRule>
  </conditionalFormatting>
  <conditionalFormatting sqref="N136:O136 I136 Q136">
    <cfRule type="notContainsBlanks" dxfId="1099" priority="1574" stopIfTrue="1">
      <formula>LEN(TRIM(I136))&gt;0</formula>
    </cfRule>
    <cfRule type="cellIs" dxfId="1098" priority="1575" stopIfTrue="1" operator="lessThan">
      <formula>#REF!</formula>
    </cfRule>
  </conditionalFormatting>
  <conditionalFormatting sqref="J136:L136">
    <cfRule type="notContainsBlanks" dxfId="1097" priority="1572" stopIfTrue="1">
      <formula>LEN(TRIM(J136))&gt;0</formula>
    </cfRule>
    <cfRule type="cellIs" dxfId="1096" priority="1573" stopIfTrue="1" operator="lessThan">
      <formula>#REF!</formula>
    </cfRule>
  </conditionalFormatting>
  <conditionalFormatting sqref="M136">
    <cfRule type="notContainsBlanks" dxfId="1095" priority="1570" stopIfTrue="1">
      <formula>LEN(TRIM(M136))&gt;0</formula>
    </cfRule>
    <cfRule type="cellIs" dxfId="1094" priority="1571" stopIfTrue="1" operator="lessThan">
      <formula>#REF!</formula>
    </cfRule>
  </conditionalFormatting>
  <conditionalFormatting sqref="J135">
    <cfRule type="notContainsBlanks" dxfId="1093" priority="1568" stopIfTrue="1">
      <formula>LEN(TRIM(J135))&gt;0</formula>
    </cfRule>
    <cfRule type="cellIs" dxfId="1092" priority="1569" stopIfTrue="1" operator="lessThan">
      <formula>#REF!</formula>
    </cfRule>
  </conditionalFormatting>
  <conditionalFormatting sqref="K135">
    <cfRule type="notContainsBlanks" dxfId="1091" priority="1566" stopIfTrue="1">
      <formula>LEN(TRIM(K135))&gt;0</formula>
    </cfRule>
    <cfRule type="cellIs" dxfId="1090" priority="1567" stopIfTrue="1" operator="lessThan">
      <formula>#REF!</formula>
    </cfRule>
  </conditionalFormatting>
  <conditionalFormatting sqref="L135">
    <cfRule type="notContainsBlanks" dxfId="1089" priority="1564" stopIfTrue="1">
      <formula>LEN(TRIM(L135))&gt;0</formula>
    </cfRule>
    <cfRule type="cellIs" dxfId="1088" priority="1565" stopIfTrue="1" operator="lessThan">
      <formula>#REF!</formula>
    </cfRule>
  </conditionalFormatting>
  <conditionalFormatting sqref="N132:O132 I132 Q132">
    <cfRule type="notContainsBlanks" dxfId="1087" priority="1562" stopIfTrue="1">
      <formula>LEN(TRIM(I132))&gt;0</formula>
    </cfRule>
    <cfRule type="cellIs" dxfId="1086" priority="1563" stopIfTrue="1" operator="lessThan">
      <formula>#REF!</formula>
    </cfRule>
  </conditionalFormatting>
  <conditionalFormatting sqref="J132:L132">
    <cfRule type="notContainsBlanks" dxfId="1085" priority="1560" stopIfTrue="1">
      <formula>LEN(TRIM(J132))&gt;0</formula>
    </cfRule>
    <cfRule type="cellIs" dxfId="1084" priority="1561" stopIfTrue="1" operator="lessThan">
      <formula>#REF!</formula>
    </cfRule>
  </conditionalFormatting>
  <conditionalFormatting sqref="M132">
    <cfRule type="notContainsBlanks" dxfId="1083" priority="1558" stopIfTrue="1">
      <formula>LEN(TRIM(M132))&gt;0</formula>
    </cfRule>
    <cfRule type="cellIs" dxfId="1082" priority="1559" stopIfTrue="1" operator="lessThan">
      <formula>#REF!</formula>
    </cfRule>
  </conditionalFormatting>
  <conditionalFormatting sqref="J131">
    <cfRule type="notContainsBlanks" dxfId="1081" priority="1556" stopIfTrue="1">
      <formula>LEN(TRIM(J131))&gt;0</formula>
    </cfRule>
    <cfRule type="cellIs" dxfId="1080" priority="1557" stopIfTrue="1" operator="lessThan">
      <formula>#REF!</formula>
    </cfRule>
  </conditionalFormatting>
  <conditionalFormatting sqref="K131">
    <cfRule type="notContainsBlanks" dxfId="1079" priority="1554" stopIfTrue="1">
      <formula>LEN(TRIM(K131))&gt;0</formula>
    </cfRule>
    <cfRule type="cellIs" dxfId="1078" priority="1555" stopIfTrue="1" operator="lessThan">
      <formula>#REF!</formula>
    </cfRule>
  </conditionalFormatting>
  <conditionalFormatting sqref="L131">
    <cfRule type="notContainsBlanks" dxfId="1077" priority="1552" stopIfTrue="1">
      <formula>LEN(TRIM(L131))&gt;0</formula>
    </cfRule>
    <cfRule type="cellIs" dxfId="1076" priority="1553" stopIfTrue="1" operator="lessThan">
      <formula>#REF!</formula>
    </cfRule>
  </conditionalFormatting>
  <conditionalFormatting sqref="N134:O134 I134 Q134">
    <cfRule type="notContainsBlanks" dxfId="1075" priority="1550" stopIfTrue="1">
      <formula>LEN(TRIM(I134))&gt;0</formula>
    </cfRule>
    <cfRule type="cellIs" dxfId="1074" priority="1551" stopIfTrue="1" operator="lessThan">
      <formula>#REF!</formula>
    </cfRule>
  </conditionalFormatting>
  <conditionalFormatting sqref="J134:L134">
    <cfRule type="notContainsBlanks" dxfId="1073" priority="1548" stopIfTrue="1">
      <formula>LEN(TRIM(J134))&gt;0</formula>
    </cfRule>
    <cfRule type="cellIs" dxfId="1072" priority="1549" stopIfTrue="1" operator="lessThan">
      <formula>#REF!</formula>
    </cfRule>
  </conditionalFormatting>
  <conditionalFormatting sqref="M134">
    <cfRule type="notContainsBlanks" dxfId="1071" priority="1546" stopIfTrue="1">
      <formula>LEN(TRIM(M134))&gt;0</formula>
    </cfRule>
    <cfRule type="cellIs" dxfId="1070" priority="1547" stopIfTrue="1" operator="lessThan">
      <formula>#REF!</formula>
    </cfRule>
  </conditionalFormatting>
  <conditionalFormatting sqref="J133">
    <cfRule type="notContainsBlanks" dxfId="1069" priority="1544" stopIfTrue="1">
      <formula>LEN(TRIM(J133))&gt;0</formula>
    </cfRule>
    <cfRule type="cellIs" dxfId="1068" priority="1545" stopIfTrue="1" operator="lessThan">
      <formula>#REF!</formula>
    </cfRule>
  </conditionalFormatting>
  <conditionalFormatting sqref="K133">
    <cfRule type="notContainsBlanks" dxfId="1067" priority="1542" stopIfTrue="1">
      <formula>LEN(TRIM(K133))&gt;0</formula>
    </cfRule>
    <cfRule type="cellIs" dxfId="1066" priority="1543" stopIfTrue="1" operator="lessThan">
      <formula>#REF!</formula>
    </cfRule>
  </conditionalFormatting>
  <conditionalFormatting sqref="L133">
    <cfRule type="notContainsBlanks" dxfId="1065" priority="1540" stopIfTrue="1">
      <formula>LEN(TRIM(L133))&gt;0</formula>
    </cfRule>
    <cfRule type="cellIs" dxfId="1064" priority="1541" stopIfTrue="1" operator="lessThan">
      <formula>#REF!</formula>
    </cfRule>
  </conditionalFormatting>
  <conditionalFormatting sqref="N114:O114 I114 Q114">
    <cfRule type="notContainsBlanks" dxfId="1063" priority="1538" stopIfTrue="1">
      <formula>LEN(TRIM(I114))&gt;0</formula>
    </cfRule>
    <cfRule type="cellIs" dxfId="1062" priority="1539" stopIfTrue="1" operator="lessThan">
      <formula>#REF!</formula>
    </cfRule>
  </conditionalFormatting>
  <conditionalFormatting sqref="J114:L114">
    <cfRule type="notContainsBlanks" dxfId="1061" priority="1536" stopIfTrue="1">
      <formula>LEN(TRIM(J114))&gt;0</formula>
    </cfRule>
    <cfRule type="cellIs" dxfId="1060" priority="1537" stopIfTrue="1" operator="lessThan">
      <formula>#REF!</formula>
    </cfRule>
  </conditionalFormatting>
  <conditionalFormatting sqref="M114">
    <cfRule type="notContainsBlanks" dxfId="1059" priority="1534" stopIfTrue="1">
      <formula>LEN(TRIM(M114))&gt;0</formula>
    </cfRule>
    <cfRule type="cellIs" dxfId="1058" priority="1535" stopIfTrue="1" operator="lessThan">
      <formula>#REF!</formula>
    </cfRule>
  </conditionalFormatting>
  <conditionalFormatting sqref="J113">
    <cfRule type="notContainsBlanks" dxfId="1057" priority="1532" stopIfTrue="1">
      <formula>LEN(TRIM(J113))&gt;0</formula>
    </cfRule>
    <cfRule type="cellIs" dxfId="1056" priority="1533" stopIfTrue="1" operator="lessThan">
      <formula>#REF!</formula>
    </cfRule>
  </conditionalFormatting>
  <conditionalFormatting sqref="K113">
    <cfRule type="notContainsBlanks" dxfId="1055" priority="1530" stopIfTrue="1">
      <formula>LEN(TRIM(K113))&gt;0</formula>
    </cfRule>
    <cfRule type="cellIs" dxfId="1054" priority="1531" stopIfTrue="1" operator="lessThan">
      <formula>#REF!</formula>
    </cfRule>
  </conditionalFormatting>
  <conditionalFormatting sqref="L113">
    <cfRule type="notContainsBlanks" dxfId="1053" priority="1528" stopIfTrue="1">
      <formula>LEN(TRIM(L113))&gt;0</formula>
    </cfRule>
    <cfRule type="cellIs" dxfId="1052" priority="1529" stopIfTrue="1" operator="lessThan">
      <formula>#REF!</formula>
    </cfRule>
  </conditionalFormatting>
  <conditionalFormatting sqref="N126:O126 I126 Q126">
    <cfRule type="notContainsBlanks" dxfId="1051" priority="1526" stopIfTrue="1">
      <formula>LEN(TRIM(I126))&gt;0</formula>
    </cfRule>
    <cfRule type="cellIs" dxfId="1050" priority="1527" stopIfTrue="1" operator="lessThan">
      <formula>#REF!</formula>
    </cfRule>
  </conditionalFormatting>
  <conditionalFormatting sqref="J126:L126">
    <cfRule type="notContainsBlanks" dxfId="1049" priority="1524" stopIfTrue="1">
      <formula>LEN(TRIM(J126))&gt;0</formula>
    </cfRule>
    <cfRule type="cellIs" dxfId="1048" priority="1525" stopIfTrue="1" operator="lessThan">
      <formula>#REF!</formula>
    </cfRule>
  </conditionalFormatting>
  <conditionalFormatting sqref="M126">
    <cfRule type="notContainsBlanks" dxfId="1047" priority="1522" stopIfTrue="1">
      <formula>LEN(TRIM(M126))&gt;0</formula>
    </cfRule>
    <cfRule type="cellIs" dxfId="1046" priority="1523" stopIfTrue="1" operator="lessThan">
      <formula>#REF!</formula>
    </cfRule>
  </conditionalFormatting>
  <conditionalFormatting sqref="J125">
    <cfRule type="notContainsBlanks" dxfId="1045" priority="1520" stopIfTrue="1">
      <formula>LEN(TRIM(J125))&gt;0</formula>
    </cfRule>
    <cfRule type="cellIs" dxfId="1044" priority="1521" stopIfTrue="1" operator="lessThan">
      <formula>#REF!</formula>
    </cfRule>
  </conditionalFormatting>
  <conditionalFormatting sqref="K125">
    <cfRule type="notContainsBlanks" dxfId="1043" priority="1518" stopIfTrue="1">
      <formula>LEN(TRIM(K125))&gt;0</formula>
    </cfRule>
    <cfRule type="cellIs" dxfId="1042" priority="1519" stopIfTrue="1" operator="lessThan">
      <formula>#REF!</formula>
    </cfRule>
  </conditionalFormatting>
  <conditionalFormatting sqref="L125">
    <cfRule type="notContainsBlanks" dxfId="1041" priority="1516" stopIfTrue="1">
      <formula>LEN(TRIM(L125))&gt;0</formula>
    </cfRule>
    <cfRule type="cellIs" dxfId="1040" priority="1517" stopIfTrue="1" operator="lessThan">
      <formula>#REF!</formula>
    </cfRule>
  </conditionalFormatting>
  <conditionalFormatting sqref="N128:O128 I128 Q128">
    <cfRule type="notContainsBlanks" dxfId="1039" priority="1514" stopIfTrue="1">
      <formula>LEN(TRIM(I128))&gt;0</formula>
    </cfRule>
    <cfRule type="cellIs" dxfId="1038" priority="1515" stopIfTrue="1" operator="lessThan">
      <formula>#REF!</formula>
    </cfRule>
  </conditionalFormatting>
  <conditionalFormatting sqref="J128:L128">
    <cfRule type="notContainsBlanks" dxfId="1037" priority="1512" stopIfTrue="1">
      <formula>LEN(TRIM(J128))&gt;0</formula>
    </cfRule>
    <cfRule type="cellIs" dxfId="1036" priority="1513" stopIfTrue="1" operator="lessThan">
      <formula>#REF!</formula>
    </cfRule>
  </conditionalFormatting>
  <conditionalFormatting sqref="M128">
    <cfRule type="notContainsBlanks" dxfId="1035" priority="1510" stopIfTrue="1">
      <formula>LEN(TRIM(M128))&gt;0</formula>
    </cfRule>
    <cfRule type="cellIs" dxfId="1034" priority="1511" stopIfTrue="1" operator="lessThan">
      <formula>#REF!</formula>
    </cfRule>
  </conditionalFormatting>
  <conditionalFormatting sqref="J127">
    <cfRule type="notContainsBlanks" dxfId="1033" priority="1508" stopIfTrue="1">
      <formula>LEN(TRIM(J127))&gt;0</formula>
    </cfRule>
    <cfRule type="cellIs" dxfId="1032" priority="1509" stopIfTrue="1" operator="lessThan">
      <formula>#REF!</formula>
    </cfRule>
  </conditionalFormatting>
  <conditionalFormatting sqref="K127">
    <cfRule type="notContainsBlanks" dxfId="1031" priority="1506" stopIfTrue="1">
      <formula>LEN(TRIM(K127))&gt;0</formula>
    </cfRule>
    <cfRule type="cellIs" dxfId="1030" priority="1507" stopIfTrue="1" operator="lessThan">
      <formula>#REF!</formula>
    </cfRule>
  </conditionalFormatting>
  <conditionalFormatting sqref="L127">
    <cfRule type="notContainsBlanks" dxfId="1029" priority="1504" stopIfTrue="1">
      <formula>LEN(TRIM(L127))&gt;0</formula>
    </cfRule>
    <cfRule type="cellIs" dxfId="1028" priority="1505" stopIfTrue="1" operator="lessThan">
      <formula>#REF!</formula>
    </cfRule>
  </conditionalFormatting>
  <conditionalFormatting sqref="N130:O130 I130 Q130">
    <cfRule type="notContainsBlanks" dxfId="1027" priority="1502" stopIfTrue="1">
      <formula>LEN(TRIM(I130))&gt;0</formula>
    </cfRule>
    <cfRule type="cellIs" dxfId="1026" priority="1503" stopIfTrue="1" operator="lessThan">
      <formula>#REF!</formula>
    </cfRule>
  </conditionalFormatting>
  <conditionalFormatting sqref="J130:L130">
    <cfRule type="notContainsBlanks" dxfId="1025" priority="1500" stopIfTrue="1">
      <formula>LEN(TRIM(J130))&gt;0</formula>
    </cfRule>
    <cfRule type="cellIs" dxfId="1024" priority="1501" stopIfTrue="1" operator="lessThan">
      <formula>#REF!</formula>
    </cfRule>
  </conditionalFormatting>
  <conditionalFormatting sqref="M130">
    <cfRule type="notContainsBlanks" dxfId="1023" priority="1498" stopIfTrue="1">
      <formula>LEN(TRIM(M130))&gt;0</formula>
    </cfRule>
    <cfRule type="cellIs" dxfId="1022" priority="1499" stopIfTrue="1" operator="lessThan">
      <formula>#REF!</formula>
    </cfRule>
  </conditionalFormatting>
  <conditionalFormatting sqref="J129">
    <cfRule type="notContainsBlanks" dxfId="1021" priority="1496" stopIfTrue="1">
      <formula>LEN(TRIM(J129))&gt;0</formula>
    </cfRule>
    <cfRule type="cellIs" dxfId="1020" priority="1497" stopIfTrue="1" operator="lessThan">
      <formula>#REF!</formula>
    </cfRule>
  </conditionalFormatting>
  <conditionalFormatting sqref="K129">
    <cfRule type="notContainsBlanks" dxfId="1019" priority="1494" stopIfTrue="1">
      <formula>LEN(TRIM(K129))&gt;0</formula>
    </cfRule>
    <cfRule type="cellIs" dxfId="1018" priority="1495" stopIfTrue="1" operator="lessThan">
      <formula>#REF!</formula>
    </cfRule>
  </conditionalFormatting>
  <conditionalFormatting sqref="L129">
    <cfRule type="notContainsBlanks" dxfId="1017" priority="1492" stopIfTrue="1">
      <formula>LEN(TRIM(L129))&gt;0</formula>
    </cfRule>
    <cfRule type="cellIs" dxfId="1016" priority="1493" stopIfTrue="1" operator="lessThan">
      <formula>#REF!</formula>
    </cfRule>
  </conditionalFormatting>
  <conditionalFormatting sqref="N110:O110 I110 Q110">
    <cfRule type="notContainsBlanks" dxfId="1015" priority="1490" stopIfTrue="1">
      <formula>LEN(TRIM(I110))&gt;0</formula>
    </cfRule>
    <cfRule type="cellIs" dxfId="1014" priority="1491" stopIfTrue="1" operator="lessThan">
      <formula>#REF!</formula>
    </cfRule>
  </conditionalFormatting>
  <conditionalFormatting sqref="J110:L110">
    <cfRule type="notContainsBlanks" dxfId="1013" priority="1488" stopIfTrue="1">
      <formula>LEN(TRIM(J110))&gt;0</formula>
    </cfRule>
    <cfRule type="cellIs" dxfId="1012" priority="1489" stopIfTrue="1" operator="lessThan">
      <formula>#REF!</formula>
    </cfRule>
  </conditionalFormatting>
  <conditionalFormatting sqref="M110">
    <cfRule type="notContainsBlanks" dxfId="1011" priority="1486" stopIfTrue="1">
      <formula>LEN(TRIM(M110))&gt;0</formula>
    </cfRule>
    <cfRule type="cellIs" dxfId="1010" priority="1487" stopIfTrue="1" operator="lessThan">
      <formula>#REF!</formula>
    </cfRule>
  </conditionalFormatting>
  <conditionalFormatting sqref="J109">
    <cfRule type="notContainsBlanks" dxfId="1009" priority="1484" stopIfTrue="1">
      <formula>LEN(TRIM(J109))&gt;0</formula>
    </cfRule>
    <cfRule type="cellIs" dxfId="1008" priority="1485" stopIfTrue="1" operator="lessThan">
      <formula>#REF!</formula>
    </cfRule>
  </conditionalFormatting>
  <conditionalFormatting sqref="K109">
    <cfRule type="notContainsBlanks" dxfId="1007" priority="1482" stopIfTrue="1">
      <formula>LEN(TRIM(K109))&gt;0</formula>
    </cfRule>
    <cfRule type="cellIs" dxfId="1006" priority="1483" stopIfTrue="1" operator="lessThan">
      <formula>#REF!</formula>
    </cfRule>
  </conditionalFormatting>
  <conditionalFormatting sqref="L109">
    <cfRule type="notContainsBlanks" dxfId="1005" priority="1480" stopIfTrue="1">
      <formula>LEN(TRIM(L109))&gt;0</formula>
    </cfRule>
    <cfRule type="cellIs" dxfId="1004" priority="1481" stopIfTrue="1" operator="lessThan">
      <formula>#REF!</formula>
    </cfRule>
  </conditionalFormatting>
  <conditionalFormatting sqref="N112:O112 I112 Q112">
    <cfRule type="notContainsBlanks" dxfId="1003" priority="1478" stopIfTrue="1">
      <formula>LEN(TRIM(I112))&gt;0</formula>
    </cfRule>
    <cfRule type="cellIs" dxfId="1002" priority="1479" stopIfTrue="1" operator="lessThan">
      <formula>#REF!</formula>
    </cfRule>
  </conditionalFormatting>
  <conditionalFormatting sqref="J112:L112">
    <cfRule type="notContainsBlanks" dxfId="1001" priority="1476" stopIfTrue="1">
      <formula>LEN(TRIM(J112))&gt;0</formula>
    </cfRule>
    <cfRule type="cellIs" dxfId="1000" priority="1477" stopIfTrue="1" operator="lessThan">
      <formula>#REF!</formula>
    </cfRule>
  </conditionalFormatting>
  <conditionalFormatting sqref="M112">
    <cfRule type="notContainsBlanks" dxfId="999" priority="1474" stopIfTrue="1">
      <formula>LEN(TRIM(M112))&gt;0</formula>
    </cfRule>
    <cfRule type="cellIs" dxfId="998" priority="1475" stopIfTrue="1" operator="lessThan">
      <formula>#REF!</formula>
    </cfRule>
  </conditionalFormatting>
  <conditionalFormatting sqref="J111">
    <cfRule type="notContainsBlanks" dxfId="997" priority="1472" stopIfTrue="1">
      <formula>LEN(TRIM(J111))&gt;0</formula>
    </cfRule>
    <cfRule type="cellIs" dxfId="996" priority="1473" stopIfTrue="1" operator="lessThan">
      <formula>#REF!</formula>
    </cfRule>
  </conditionalFormatting>
  <conditionalFormatting sqref="K111">
    <cfRule type="notContainsBlanks" dxfId="995" priority="1470" stopIfTrue="1">
      <formula>LEN(TRIM(K111))&gt;0</formula>
    </cfRule>
    <cfRule type="cellIs" dxfId="994" priority="1471" stopIfTrue="1" operator="lessThan">
      <formula>#REF!</formula>
    </cfRule>
  </conditionalFormatting>
  <conditionalFormatting sqref="L111">
    <cfRule type="notContainsBlanks" dxfId="993" priority="1468" stopIfTrue="1">
      <formula>LEN(TRIM(L111))&gt;0</formula>
    </cfRule>
    <cfRule type="cellIs" dxfId="992" priority="1469" stopIfTrue="1" operator="lessThan">
      <formula>#REF!</formula>
    </cfRule>
  </conditionalFormatting>
  <conditionalFormatting sqref="N102:O102 I102 Q102">
    <cfRule type="notContainsBlanks" dxfId="991" priority="1466" stopIfTrue="1">
      <formula>LEN(TRIM(I102))&gt;0</formula>
    </cfRule>
    <cfRule type="cellIs" dxfId="990" priority="1467" stopIfTrue="1" operator="lessThan">
      <formula>#REF!</formula>
    </cfRule>
  </conditionalFormatting>
  <conditionalFormatting sqref="J102:L102">
    <cfRule type="notContainsBlanks" dxfId="989" priority="1464" stopIfTrue="1">
      <formula>LEN(TRIM(J102))&gt;0</formula>
    </cfRule>
    <cfRule type="cellIs" dxfId="988" priority="1465" stopIfTrue="1" operator="lessThan">
      <formula>#REF!</formula>
    </cfRule>
  </conditionalFormatting>
  <conditionalFormatting sqref="M102">
    <cfRule type="notContainsBlanks" dxfId="987" priority="1462" stopIfTrue="1">
      <formula>LEN(TRIM(M102))&gt;0</formula>
    </cfRule>
    <cfRule type="cellIs" dxfId="986" priority="1463" stopIfTrue="1" operator="lessThan">
      <formula>#REF!</formula>
    </cfRule>
  </conditionalFormatting>
  <conditionalFormatting sqref="J101">
    <cfRule type="notContainsBlanks" dxfId="985" priority="1460" stopIfTrue="1">
      <formula>LEN(TRIM(J101))&gt;0</formula>
    </cfRule>
    <cfRule type="cellIs" dxfId="984" priority="1461" stopIfTrue="1" operator="lessThan">
      <formula>#REF!</formula>
    </cfRule>
  </conditionalFormatting>
  <conditionalFormatting sqref="K101">
    <cfRule type="notContainsBlanks" dxfId="983" priority="1458" stopIfTrue="1">
      <formula>LEN(TRIM(K101))&gt;0</formula>
    </cfRule>
    <cfRule type="cellIs" dxfId="982" priority="1459" stopIfTrue="1" operator="lessThan">
      <formula>#REF!</formula>
    </cfRule>
  </conditionalFormatting>
  <conditionalFormatting sqref="L101">
    <cfRule type="notContainsBlanks" dxfId="981" priority="1456" stopIfTrue="1">
      <formula>LEN(TRIM(L101))&gt;0</formula>
    </cfRule>
    <cfRule type="cellIs" dxfId="980" priority="1457" stopIfTrue="1" operator="lessThan">
      <formula>#REF!</formula>
    </cfRule>
  </conditionalFormatting>
  <conditionalFormatting sqref="N104:O104 I104 Q104">
    <cfRule type="notContainsBlanks" dxfId="979" priority="1454" stopIfTrue="1">
      <formula>LEN(TRIM(I104))&gt;0</formula>
    </cfRule>
    <cfRule type="cellIs" dxfId="978" priority="1455" stopIfTrue="1" operator="lessThan">
      <formula>#REF!</formula>
    </cfRule>
  </conditionalFormatting>
  <conditionalFormatting sqref="J104:L104">
    <cfRule type="notContainsBlanks" dxfId="977" priority="1452" stopIfTrue="1">
      <formula>LEN(TRIM(J104))&gt;0</formula>
    </cfRule>
    <cfRule type="cellIs" dxfId="976" priority="1453" stopIfTrue="1" operator="lessThan">
      <formula>#REF!</formula>
    </cfRule>
  </conditionalFormatting>
  <conditionalFormatting sqref="M104">
    <cfRule type="notContainsBlanks" dxfId="975" priority="1450" stopIfTrue="1">
      <formula>LEN(TRIM(M104))&gt;0</formula>
    </cfRule>
    <cfRule type="cellIs" dxfId="974" priority="1451" stopIfTrue="1" operator="lessThan">
      <formula>#REF!</formula>
    </cfRule>
  </conditionalFormatting>
  <conditionalFormatting sqref="J103">
    <cfRule type="notContainsBlanks" dxfId="973" priority="1448" stopIfTrue="1">
      <formula>LEN(TRIM(J103))&gt;0</formula>
    </cfRule>
    <cfRule type="cellIs" dxfId="972" priority="1449" stopIfTrue="1" operator="lessThan">
      <formula>#REF!</formula>
    </cfRule>
  </conditionalFormatting>
  <conditionalFormatting sqref="K103">
    <cfRule type="notContainsBlanks" dxfId="971" priority="1446" stopIfTrue="1">
      <formula>LEN(TRIM(K103))&gt;0</formula>
    </cfRule>
    <cfRule type="cellIs" dxfId="970" priority="1447" stopIfTrue="1" operator="lessThan">
      <formula>#REF!</formula>
    </cfRule>
  </conditionalFormatting>
  <conditionalFormatting sqref="L103">
    <cfRule type="notContainsBlanks" dxfId="969" priority="1444" stopIfTrue="1">
      <formula>LEN(TRIM(L103))&gt;0</formula>
    </cfRule>
    <cfRule type="cellIs" dxfId="968" priority="1445" stopIfTrue="1" operator="lessThan">
      <formula>#REF!</formula>
    </cfRule>
  </conditionalFormatting>
  <conditionalFormatting sqref="N106:O106 I106 Q106">
    <cfRule type="notContainsBlanks" dxfId="967" priority="1442" stopIfTrue="1">
      <formula>LEN(TRIM(I106))&gt;0</formula>
    </cfRule>
    <cfRule type="cellIs" dxfId="966" priority="1443" stopIfTrue="1" operator="lessThan">
      <formula>#REF!</formula>
    </cfRule>
  </conditionalFormatting>
  <conditionalFormatting sqref="J106:L106">
    <cfRule type="notContainsBlanks" dxfId="965" priority="1440" stopIfTrue="1">
      <formula>LEN(TRIM(J106))&gt;0</formula>
    </cfRule>
    <cfRule type="cellIs" dxfId="964" priority="1441" stopIfTrue="1" operator="lessThan">
      <formula>#REF!</formula>
    </cfRule>
  </conditionalFormatting>
  <conditionalFormatting sqref="M106">
    <cfRule type="notContainsBlanks" dxfId="963" priority="1438" stopIfTrue="1">
      <formula>LEN(TRIM(M106))&gt;0</formula>
    </cfRule>
    <cfRule type="cellIs" dxfId="962" priority="1439" stopIfTrue="1" operator="lessThan">
      <formula>#REF!</formula>
    </cfRule>
  </conditionalFormatting>
  <conditionalFormatting sqref="J105">
    <cfRule type="notContainsBlanks" dxfId="961" priority="1436" stopIfTrue="1">
      <formula>LEN(TRIM(J105))&gt;0</formula>
    </cfRule>
    <cfRule type="cellIs" dxfId="960" priority="1437" stopIfTrue="1" operator="lessThan">
      <formula>#REF!</formula>
    </cfRule>
  </conditionalFormatting>
  <conditionalFormatting sqref="K105">
    <cfRule type="notContainsBlanks" dxfId="959" priority="1434" stopIfTrue="1">
      <formula>LEN(TRIM(K105))&gt;0</formula>
    </cfRule>
    <cfRule type="cellIs" dxfId="958" priority="1435" stopIfTrue="1" operator="lessThan">
      <formula>#REF!</formula>
    </cfRule>
  </conditionalFormatting>
  <conditionalFormatting sqref="L105">
    <cfRule type="notContainsBlanks" dxfId="957" priority="1432" stopIfTrue="1">
      <formula>LEN(TRIM(L105))&gt;0</formula>
    </cfRule>
    <cfRule type="cellIs" dxfId="956" priority="1433" stopIfTrue="1" operator="lessThan">
      <formula>#REF!</formula>
    </cfRule>
  </conditionalFormatting>
  <conditionalFormatting sqref="N108:O108 I108 Q108">
    <cfRule type="notContainsBlanks" dxfId="955" priority="1430" stopIfTrue="1">
      <formula>LEN(TRIM(I108))&gt;0</formula>
    </cfRule>
    <cfRule type="cellIs" dxfId="954" priority="1431" stopIfTrue="1" operator="lessThan">
      <formula>#REF!</formula>
    </cfRule>
  </conditionalFormatting>
  <conditionalFormatting sqref="J108:L108">
    <cfRule type="notContainsBlanks" dxfId="953" priority="1428" stopIfTrue="1">
      <formula>LEN(TRIM(J108))&gt;0</formula>
    </cfRule>
    <cfRule type="cellIs" dxfId="952" priority="1429" stopIfTrue="1" operator="lessThan">
      <formula>#REF!</formula>
    </cfRule>
  </conditionalFormatting>
  <conditionalFormatting sqref="J107">
    <cfRule type="notContainsBlanks" dxfId="951" priority="1424" stopIfTrue="1">
      <formula>LEN(TRIM(J107))&gt;0</formula>
    </cfRule>
    <cfRule type="cellIs" dxfId="950" priority="1425" stopIfTrue="1" operator="lessThan">
      <formula>#REF!</formula>
    </cfRule>
  </conditionalFormatting>
  <conditionalFormatting sqref="J98:L98">
    <cfRule type="notContainsBlanks" dxfId="949" priority="1416" stopIfTrue="1">
      <formula>LEN(TRIM(J98))&gt;0</formula>
    </cfRule>
    <cfRule type="cellIs" dxfId="948" priority="1417" stopIfTrue="1" operator="lessThan">
      <formula>#REF!</formula>
    </cfRule>
  </conditionalFormatting>
  <conditionalFormatting sqref="J97">
    <cfRule type="notContainsBlanks" dxfId="947" priority="1412" stopIfTrue="1">
      <formula>LEN(TRIM(J97))&gt;0</formula>
    </cfRule>
    <cfRule type="cellIs" dxfId="946" priority="1413" stopIfTrue="1" operator="lessThan">
      <formula>#REF!</formula>
    </cfRule>
  </conditionalFormatting>
  <conditionalFormatting sqref="J100:L100">
    <cfRule type="notContainsBlanks" dxfId="945" priority="1404" stopIfTrue="1">
      <formula>LEN(TRIM(J100))&gt;0</formula>
    </cfRule>
    <cfRule type="cellIs" dxfId="944" priority="1405" stopIfTrue="1" operator="lessThan">
      <formula>#REF!</formula>
    </cfRule>
  </conditionalFormatting>
  <conditionalFormatting sqref="J99">
    <cfRule type="notContainsBlanks" dxfId="943" priority="1400" stopIfTrue="1">
      <formula>LEN(TRIM(J99))&gt;0</formula>
    </cfRule>
    <cfRule type="cellIs" dxfId="942" priority="1401" stopIfTrue="1" operator="lessThan">
      <formula>#REF!</formula>
    </cfRule>
  </conditionalFormatting>
  <conditionalFormatting sqref="J90:L90">
    <cfRule type="notContainsBlanks" dxfId="941" priority="1392" stopIfTrue="1">
      <formula>LEN(TRIM(J90))&gt;0</formula>
    </cfRule>
    <cfRule type="cellIs" dxfId="940" priority="1393" stopIfTrue="1" operator="lessThan">
      <formula>#REF!</formula>
    </cfRule>
  </conditionalFormatting>
  <conditionalFormatting sqref="J89">
    <cfRule type="notContainsBlanks" dxfId="939" priority="1388" stopIfTrue="1">
      <formula>LEN(TRIM(J89))&gt;0</formula>
    </cfRule>
    <cfRule type="cellIs" dxfId="938" priority="1389" stopIfTrue="1" operator="lessThan">
      <formula>#REF!</formula>
    </cfRule>
  </conditionalFormatting>
  <conditionalFormatting sqref="J92:L92">
    <cfRule type="notContainsBlanks" dxfId="937" priority="1380" stopIfTrue="1">
      <formula>LEN(TRIM(J92))&gt;0</formula>
    </cfRule>
    <cfRule type="cellIs" dxfId="936" priority="1381" stopIfTrue="1" operator="lessThan">
      <formula>#REF!</formula>
    </cfRule>
  </conditionalFormatting>
  <conditionalFormatting sqref="J91">
    <cfRule type="notContainsBlanks" dxfId="935" priority="1376" stopIfTrue="1">
      <formula>LEN(TRIM(J91))&gt;0</formula>
    </cfRule>
    <cfRule type="cellIs" dxfId="934" priority="1377" stopIfTrue="1" operator="lessThan">
      <formula>#REF!</formula>
    </cfRule>
  </conditionalFormatting>
  <conditionalFormatting sqref="J94:L94">
    <cfRule type="notContainsBlanks" dxfId="933" priority="1368" stopIfTrue="1">
      <formula>LEN(TRIM(J94))&gt;0</formula>
    </cfRule>
    <cfRule type="cellIs" dxfId="932" priority="1369" stopIfTrue="1" operator="lessThan">
      <formula>#REF!</formula>
    </cfRule>
  </conditionalFormatting>
  <conditionalFormatting sqref="J93">
    <cfRule type="notContainsBlanks" dxfId="931" priority="1364" stopIfTrue="1">
      <formula>LEN(TRIM(J93))&gt;0</formula>
    </cfRule>
    <cfRule type="cellIs" dxfId="930" priority="1365" stopIfTrue="1" operator="lessThan">
      <formula>#REF!</formula>
    </cfRule>
  </conditionalFormatting>
  <conditionalFormatting sqref="J96:L96">
    <cfRule type="notContainsBlanks" dxfId="929" priority="1356" stopIfTrue="1">
      <formula>LEN(TRIM(J96))&gt;0</formula>
    </cfRule>
    <cfRule type="cellIs" dxfId="928" priority="1357" stopIfTrue="1" operator="lessThan">
      <formula>#REF!</formula>
    </cfRule>
  </conditionalFormatting>
  <conditionalFormatting sqref="J95">
    <cfRule type="notContainsBlanks" dxfId="927" priority="1352" stopIfTrue="1">
      <formula>LEN(TRIM(J95))&gt;0</formula>
    </cfRule>
    <cfRule type="cellIs" dxfId="926" priority="1353" stopIfTrue="1" operator="lessThan">
      <formula>#REF!</formula>
    </cfRule>
  </conditionalFormatting>
  <conditionalFormatting sqref="N84:O84 I84 Q84">
    <cfRule type="notContainsBlanks" dxfId="925" priority="1332" stopIfTrue="1">
      <formula>LEN(TRIM(I84))&gt;0</formula>
    </cfRule>
    <cfRule type="cellIs" dxfId="924" priority="1333" stopIfTrue="1" operator="lessThan">
      <formula>#REF!</formula>
    </cfRule>
  </conditionalFormatting>
  <conditionalFormatting sqref="M84">
    <cfRule type="notContainsBlanks" dxfId="923" priority="1328" stopIfTrue="1">
      <formula>LEN(TRIM(M84))&gt;0</formula>
    </cfRule>
    <cfRule type="cellIs" dxfId="922" priority="1329" stopIfTrue="1" operator="lessThan">
      <formula>#REF!</formula>
    </cfRule>
  </conditionalFormatting>
  <conditionalFormatting sqref="N30:O30 I30 Q30">
    <cfRule type="notContainsBlanks" dxfId="921" priority="1020" stopIfTrue="1">
      <formula>LEN(TRIM(I30))&gt;0</formula>
    </cfRule>
    <cfRule type="cellIs" dxfId="920" priority="1021" stopIfTrue="1" operator="lessThan">
      <formula>#REF!</formula>
    </cfRule>
  </conditionalFormatting>
  <conditionalFormatting sqref="N86:O86 I86 Q86">
    <cfRule type="notContainsBlanks" dxfId="919" priority="1320" stopIfTrue="1">
      <formula>LEN(TRIM(I86))&gt;0</formula>
    </cfRule>
    <cfRule type="cellIs" dxfId="918" priority="1321" stopIfTrue="1" operator="lessThan">
      <formula>#REF!</formula>
    </cfRule>
  </conditionalFormatting>
  <conditionalFormatting sqref="M86">
    <cfRule type="notContainsBlanks" dxfId="917" priority="1316" stopIfTrue="1">
      <formula>LEN(TRIM(M86))&gt;0</formula>
    </cfRule>
    <cfRule type="cellIs" dxfId="916" priority="1317" stopIfTrue="1" operator="lessThan">
      <formula>#REF!</formula>
    </cfRule>
  </conditionalFormatting>
  <conditionalFormatting sqref="N32:O32 I32 Q32">
    <cfRule type="notContainsBlanks" dxfId="915" priority="1008" stopIfTrue="1">
      <formula>LEN(TRIM(I32))&gt;0</formula>
    </cfRule>
    <cfRule type="cellIs" dxfId="914" priority="1009" stopIfTrue="1" operator="lessThan">
      <formula>#REF!</formula>
    </cfRule>
  </conditionalFormatting>
  <conditionalFormatting sqref="N88:O88 I88 Q88">
    <cfRule type="notContainsBlanks" dxfId="913" priority="1308" stopIfTrue="1">
      <formula>LEN(TRIM(I88))&gt;0</formula>
    </cfRule>
    <cfRule type="cellIs" dxfId="912" priority="1309" stopIfTrue="1" operator="lessThan">
      <formula>#REF!</formula>
    </cfRule>
  </conditionalFormatting>
  <conditionalFormatting sqref="J88:L88">
    <cfRule type="notContainsBlanks" dxfId="911" priority="1306" stopIfTrue="1">
      <formula>LEN(TRIM(J88))&gt;0</formula>
    </cfRule>
    <cfRule type="cellIs" dxfId="910" priority="1307" stopIfTrue="1" operator="lessThan">
      <formula>#REF!</formula>
    </cfRule>
  </conditionalFormatting>
  <conditionalFormatting sqref="M88">
    <cfRule type="notContainsBlanks" dxfId="909" priority="1304" stopIfTrue="1">
      <formula>LEN(TRIM(M88))&gt;0</formula>
    </cfRule>
    <cfRule type="cellIs" dxfId="908" priority="1305" stopIfTrue="1" operator="lessThan">
      <formula>#REF!</formula>
    </cfRule>
  </conditionalFormatting>
  <conditionalFormatting sqref="J87">
    <cfRule type="notContainsBlanks" dxfId="907" priority="1302" stopIfTrue="1">
      <formula>LEN(TRIM(J87))&gt;0</formula>
    </cfRule>
    <cfRule type="cellIs" dxfId="906" priority="1303" stopIfTrue="1" operator="lessThan">
      <formula>#REF!</formula>
    </cfRule>
  </conditionalFormatting>
  <conditionalFormatting sqref="K87">
    <cfRule type="notContainsBlanks" dxfId="905" priority="1300" stopIfTrue="1">
      <formula>LEN(TRIM(K87))&gt;0</formula>
    </cfRule>
    <cfRule type="cellIs" dxfId="904" priority="1301" stopIfTrue="1" operator="lessThan">
      <formula>#REF!</formula>
    </cfRule>
  </conditionalFormatting>
  <conditionalFormatting sqref="L87">
    <cfRule type="notContainsBlanks" dxfId="903" priority="1298" stopIfTrue="1">
      <formula>LEN(TRIM(L87))&gt;0</formula>
    </cfRule>
    <cfRule type="cellIs" dxfId="902" priority="1299" stopIfTrue="1" operator="lessThan">
      <formula>#REF!</formula>
    </cfRule>
  </conditionalFormatting>
  <conditionalFormatting sqref="N80:O80 I80 Q80">
    <cfRule type="notContainsBlanks" dxfId="901" priority="1296" stopIfTrue="1">
      <formula>LEN(TRIM(I80))&gt;0</formula>
    </cfRule>
    <cfRule type="cellIs" dxfId="900" priority="1297" stopIfTrue="1" operator="lessThan">
      <formula>#REF!</formula>
    </cfRule>
  </conditionalFormatting>
  <conditionalFormatting sqref="M80">
    <cfRule type="notContainsBlanks" dxfId="899" priority="1292" stopIfTrue="1">
      <formula>LEN(TRIM(M80))&gt;0</formula>
    </cfRule>
    <cfRule type="cellIs" dxfId="898" priority="1293" stopIfTrue="1" operator="lessThan">
      <formula>#REF!</formula>
    </cfRule>
  </conditionalFormatting>
  <conditionalFormatting sqref="N36:O36 I36 Q36">
    <cfRule type="notContainsBlanks" dxfId="897" priority="984" stopIfTrue="1">
      <formula>LEN(TRIM(I36))&gt;0</formula>
    </cfRule>
    <cfRule type="cellIs" dxfId="896" priority="985" stopIfTrue="1" operator="lessThan">
      <formula>#REF!</formula>
    </cfRule>
  </conditionalFormatting>
  <conditionalFormatting sqref="N82:O82 I82 Q82">
    <cfRule type="notContainsBlanks" dxfId="895" priority="1284" stopIfTrue="1">
      <formula>LEN(TRIM(I82))&gt;0</formula>
    </cfRule>
    <cfRule type="cellIs" dxfId="894" priority="1285" stopIfTrue="1" operator="lessThan">
      <formula>#REF!</formula>
    </cfRule>
  </conditionalFormatting>
  <conditionalFormatting sqref="M82">
    <cfRule type="notContainsBlanks" dxfId="893" priority="1280" stopIfTrue="1">
      <formula>LEN(TRIM(M82))&gt;0</formula>
    </cfRule>
    <cfRule type="cellIs" dxfId="892" priority="1281" stopIfTrue="1" operator="lessThan">
      <formula>#REF!</formula>
    </cfRule>
  </conditionalFormatting>
  <conditionalFormatting sqref="N122:O122 I122 Q122">
    <cfRule type="notContainsBlanks" dxfId="891" priority="972" stopIfTrue="1">
      <formula>LEN(TRIM(I122))&gt;0</formula>
    </cfRule>
    <cfRule type="cellIs" dxfId="890" priority="973" stopIfTrue="1" operator="lessThan">
      <formula>#REF!</formula>
    </cfRule>
  </conditionalFormatting>
  <conditionalFormatting sqref="J122:L122">
    <cfRule type="notContainsBlanks" dxfId="889" priority="970" stopIfTrue="1">
      <formula>LEN(TRIM(J122))&gt;0</formula>
    </cfRule>
    <cfRule type="cellIs" dxfId="888" priority="971" stopIfTrue="1" operator="lessThan">
      <formula>#REF!</formula>
    </cfRule>
  </conditionalFormatting>
  <conditionalFormatting sqref="N72:O72 I72 Q72">
    <cfRule type="notContainsBlanks" dxfId="887" priority="1272" stopIfTrue="1">
      <formula>LEN(TRIM(I72))&gt;0</formula>
    </cfRule>
    <cfRule type="cellIs" dxfId="886" priority="1273" stopIfTrue="1" operator="lessThan">
      <formula>#REF!</formula>
    </cfRule>
  </conditionalFormatting>
  <conditionalFormatting sqref="J121">
    <cfRule type="notContainsBlanks" dxfId="885" priority="966" stopIfTrue="1">
      <formula>LEN(TRIM(J121))&gt;0</formula>
    </cfRule>
    <cfRule type="cellIs" dxfId="884" priority="967" stopIfTrue="1" operator="lessThan">
      <formula>#REF!</formula>
    </cfRule>
  </conditionalFormatting>
  <conditionalFormatting sqref="M72">
    <cfRule type="notContainsBlanks" dxfId="883" priority="1268" stopIfTrue="1">
      <formula>LEN(TRIM(M72))&gt;0</formula>
    </cfRule>
    <cfRule type="cellIs" dxfId="882" priority="1269" stopIfTrue="1" operator="lessThan">
      <formula>#REF!</formula>
    </cfRule>
  </conditionalFormatting>
  <conditionalFormatting sqref="L121">
    <cfRule type="notContainsBlanks" dxfId="881" priority="962" stopIfTrue="1">
      <formula>LEN(TRIM(L121))&gt;0</formula>
    </cfRule>
    <cfRule type="cellIs" dxfId="880" priority="963" stopIfTrue="1" operator="lessThan">
      <formula>#REF!</formula>
    </cfRule>
  </conditionalFormatting>
  <conditionalFormatting sqref="N124:O124 I124 Q124">
    <cfRule type="notContainsBlanks" dxfId="879" priority="960" stopIfTrue="1">
      <formula>LEN(TRIM(I124))&gt;0</formula>
    </cfRule>
    <cfRule type="cellIs" dxfId="878" priority="961" stopIfTrue="1" operator="lessThan">
      <formula>#REF!</formula>
    </cfRule>
  </conditionalFormatting>
  <conditionalFormatting sqref="J124:L124">
    <cfRule type="notContainsBlanks" dxfId="877" priority="958" stopIfTrue="1">
      <formula>LEN(TRIM(J124))&gt;0</formula>
    </cfRule>
    <cfRule type="cellIs" dxfId="876" priority="959" stopIfTrue="1" operator="lessThan">
      <formula>#REF!</formula>
    </cfRule>
  </conditionalFormatting>
  <conditionalFormatting sqref="N74:O74 I74 Q74">
    <cfRule type="notContainsBlanks" dxfId="875" priority="1260" stopIfTrue="1">
      <formula>LEN(TRIM(I74))&gt;0</formula>
    </cfRule>
    <cfRule type="cellIs" dxfId="874" priority="1261" stopIfTrue="1" operator="lessThan">
      <formula>#REF!</formula>
    </cfRule>
  </conditionalFormatting>
  <conditionalFormatting sqref="J123">
    <cfRule type="notContainsBlanks" dxfId="873" priority="954" stopIfTrue="1">
      <formula>LEN(TRIM(J123))&gt;0</formula>
    </cfRule>
    <cfRule type="cellIs" dxfId="872" priority="955" stopIfTrue="1" operator="lessThan">
      <formula>#REF!</formula>
    </cfRule>
  </conditionalFormatting>
  <conditionalFormatting sqref="M74">
    <cfRule type="notContainsBlanks" dxfId="871" priority="1256" stopIfTrue="1">
      <formula>LEN(TRIM(M74))&gt;0</formula>
    </cfRule>
    <cfRule type="cellIs" dxfId="870" priority="1257" stopIfTrue="1" operator="lessThan">
      <formula>#REF!</formula>
    </cfRule>
  </conditionalFormatting>
  <conditionalFormatting sqref="L123">
    <cfRule type="notContainsBlanks" dxfId="869" priority="950" stopIfTrue="1">
      <formula>LEN(TRIM(L123))&gt;0</formula>
    </cfRule>
    <cfRule type="cellIs" dxfId="868" priority="951" stopIfTrue="1" operator="lessThan">
      <formula>#REF!</formula>
    </cfRule>
  </conditionalFormatting>
  <conditionalFormatting sqref="N116:O116 I116 Q116">
    <cfRule type="notContainsBlanks" dxfId="867" priority="948" stopIfTrue="1">
      <formula>LEN(TRIM(I116))&gt;0</formula>
    </cfRule>
    <cfRule type="cellIs" dxfId="866" priority="949" stopIfTrue="1" operator="lessThan">
      <formula>#REF!</formula>
    </cfRule>
  </conditionalFormatting>
  <conditionalFormatting sqref="J116:L116">
    <cfRule type="notContainsBlanks" dxfId="865" priority="946" stopIfTrue="1">
      <formula>LEN(TRIM(J116))&gt;0</formula>
    </cfRule>
    <cfRule type="cellIs" dxfId="864" priority="947" stopIfTrue="1" operator="lessThan">
      <formula>#REF!</formula>
    </cfRule>
  </conditionalFormatting>
  <conditionalFormatting sqref="N76:O76 I76 Q76">
    <cfRule type="notContainsBlanks" dxfId="863" priority="1248" stopIfTrue="1">
      <formula>LEN(TRIM(I76))&gt;0</formula>
    </cfRule>
    <cfRule type="cellIs" dxfId="862" priority="1249" stopIfTrue="1" operator="lessThan">
      <formula>#REF!</formula>
    </cfRule>
  </conditionalFormatting>
  <conditionalFormatting sqref="J115">
    <cfRule type="notContainsBlanks" dxfId="861" priority="942" stopIfTrue="1">
      <formula>LEN(TRIM(J115))&gt;0</formula>
    </cfRule>
    <cfRule type="cellIs" dxfId="860" priority="943" stopIfTrue="1" operator="lessThan">
      <formula>#REF!</formula>
    </cfRule>
  </conditionalFormatting>
  <conditionalFormatting sqref="M76">
    <cfRule type="notContainsBlanks" dxfId="859" priority="1244" stopIfTrue="1">
      <formula>LEN(TRIM(M76))&gt;0</formula>
    </cfRule>
    <cfRule type="cellIs" dxfId="858" priority="1245" stopIfTrue="1" operator="lessThan">
      <formula>#REF!</formula>
    </cfRule>
  </conditionalFormatting>
  <conditionalFormatting sqref="L115">
    <cfRule type="notContainsBlanks" dxfId="857" priority="938" stopIfTrue="1">
      <formula>LEN(TRIM(L115))&gt;0</formula>
    </cfRule>
    <cfRule type="cellIs" dxfId="856" priority="939" stopIfTrue="1" operator="lessThan">
      <formula>#REF!</formula>
    </cfRule>
  </conditionalFormatting>
  <conditionalFormatting sqref="N118:O118 I118 Q118">
    <cfRule type="notContainsBlanks" dxfId="855" priority="936" stopIfTrue="1">
      <formula>LEN(TRIM(I118))&gt;0</formula>
    </cfRule>
    <cfRule type="cellIs" dxfId="854" priority="937" stopIfTrue="1" operator="lessThan">
      <formula>#REF!</formula>
    </cfRule>
  </conditionalFormatting>
  <conditionalFormatting sqref="J118:L118">
    <cfRule type="notContainsBlanks" dxfId="853" priority="934" stopIfTrue="1">
      <formula>LEN(TRIM(J118))&gt;0</formula>
    </cfRule>
    <cfRule type="cellIs" dxfId="852" priority="935" stopIfTrue="1" operator="lessThan">
      <formula>#REF!</formula>
    </cfRule>
  </conditionalFormatting>
  <conditionalFormatting sqref="N78:O78 I78 Q78">
    <cfRule type="notContainsBlanks" dxfId="851" priority="1236" stopIfTrue="1">
      <formula>LEN(TRIM(I78))&gt;0</formula>
    </cfRule>
    <cfRule type="cellIs" dxfId="850" priority="1237" stopIfTrue="1" operator="lessThan">
      <formula>#REF!</formula>
    </cfRule>
  </conditionalFormatting>
  <conditionalFormatting sqref="J117">
    <cfRule type="notContainsBlanks" dxfId="849" priority="930" stopIfTrue="1">
      <formula>LEN(TRIM(J117))&gt;0</formula>
    </cfRule>
    <cfRule type="cellIs" dxfId="848" priority="931" stopIfTrue="1" operator="lessThan">
      <formula>#REF!</formula>
    </cfRule>
  </conditionalFormatting>
  <conditionalFormatting sqref="M78">
    <cfRule type="notContainsBlanks" dxfId="847" priority="1232" stopIfTrue="1">
      <formula>LEN(TRIM(M78))&gt;0</formula>
    </cfRule>
    <cfRule type="cellIs" dxfId="846" priority="1233" stopIfTrue="1" operator="lessThan">
      <formula>#REF!</formula>
    </cfRule>
  </conditionalFormatting>
  <conditionalFormatting sqref="L117">
    <cfRule type="notContainsBlanks" dxfId="845" priority="926" stopIfTrue="1">
      <formula>LEN(TRIM(L117))&gt;0</formula>
    </cfRule>
    <cfRule type="cellIs" dxfId="844" priority="927" stopIfTrue="1" operator="lessThan">
      <formula>#REF!</formula>
    </cfRule>
  </conditionalFormatting>
  <conditionalFormatting sqref="N120:O120 I120 Q120">
    <cfRule type="notContainsBlanks" dxfId="843" priority="924" stopIfTrue="1">
      <formula>LEN(TRIM(I120))&gt;0</formula>
    </cfRule>
    <cfRule type="cellIs" dxfId="842" priority="925" stopIfTrue="1" operator="lessThan">
      <formula>#REF!</formula>
    </cfRule>
  </conditionalFormatting>
  <conditionalFormatting sqref="J120:L120">
    <cfRule type="notContainsBlanks" dxfId="841" priority="922" stopIfTrue="1">
      <formula>LEN(TRIM(J120))&gt;0</formula>
    </cfRule>
    <cfRule type="cellIs" dxfId="840" priority="923" stopIfTrue="1" operator="lessThan">
      <formula>#REF!</formula>
    </cfRule>
  </conditionalFormatting>
  <conditionalFormatting sqref="N68:O68 I68 Q68">
    <cfRule type="notContainsBlanks" dxfId="839" priority="1224" stopIfTrue="1">
      <formula>LEN(TRIM(I68))&gt;0</formula>
    </cfRule>
    <cfRule type="cellIs" dxfId="838" priority="1225" stopIfTrue="1" operator="lessThan">
      <formula>#REF!</formula>
    </cfRule>
  </conditionalFormatting>
  <conditionalFormatting sqref="J119">
    <cfRule type="notContainsBlanks" dxfId="837" priority="918" stopIfTrue="1">
      <formula>LEN(TRIM(J119))&gt;0</formula>
    </cfRule>
    <cfRule type="cellIs" dxfId="836" priority="919" stopIfTrue="1" operator="lessThan">
      <formula>#REF!</formula>
    </cfRule>
  </conditionalFormatting>
  <conditionalFormatting sqref="M68">
    <cfRule type="notContainsBlanks" dxfId="835" priority="1220" stopIfTrue="1">
      <formula>LEN(TRIM(M68))&gt;0</formula>
    </cfRule>
    <cfRule type="cellIs" dxfId="834" priority="1221" stopIfTrue="1" operator="lessThan">
      <formula>#REF!</formula>
    </cfRule>
  </conditionalFormatting>
  <conditionalFormatting sqref="L119">
    <cfRule type="notContainsBlanks" dxfId="833" priority="914" stopIfTrue="1">
      <formula>LEN(TRIM(L119))&gt;0</formula>
    </cfRule>
    <cfRule type="cellIs" dxfId="832" priority="915" stopIfTrue="1" operator="lessThan">
      <formula>#REF!</formula>
    </cfRule>
  </conditionalFormatting>
  <conditionalFormatting sqref="N70:O70 I70 Q70">
    <cfRule type="notContainsBlanks" dxfId="831" priority="1212" stopIfTrue="1">
      <formula>LEN(TRIM(I70))&gt;0</formula>
    </cfRule>
    <cfRule type="cellIs" dxfId="830" priority="1213" stopIfTrue="1" operator="lessThan">
      <formula>#REF!</formula>
    </cfRule>
  </conditionalFormatting>
  <conditionalFormatting sqref="M70">
    <cfRule type="notContainsBlanks" dxfId="829" priority="1208" stopIfTrue="1">
      <formula>LEN(TRIM(M70))&gt;0</formula>
    </cfRule>
    <cfRule type="cellIs" dxfId="828" priority="1209" stopIfTrue="1" operator="lessThan">
      <formula>#REF!</formula>
    </cfRule>
  </conditionalFormatting>
  <conditionalFormatting sqref="N162:O162 I162 Q162">
    <cfRule type="notContainsBlanks" dxfId="827" priority="900" stopIfTrue="1">
      <formula>LEN(TRIM(I162))&gt;0</formula>
    </cfRule>
    <cfRule type="cellIs" dxfId="826" priority="901" stopIfTrue="1" operator="lessThan">
      <formula>#REF!</formula>
    </cfRule>
  </conditionalFormatting>
  <conditionalFormatting sqref="N60:O60 I60 Q60">
    <cfRule type="notContainsBlanks" dxfId="825" priority="1200" stopIfTrue="1">
      <formula>LEN(TRIM(I60))&gt;0</formula>
    </cfRule>
    <cfRule type="cellIs" dxfId="824" priority="1201" stopIfTrue="1" operator="lessThan">
      <formula>#REF!</formula>
    </cfRule>
  </conditionalFormatting>
  <conditionalFormatting sqref="M60">
    <cfRule type="notContainsBlanks" dxfId="823" priority="1196" stopIfTrue="1">
      <formula>LEN(TRIM(M60))&gt;0</formula>
    </cfRule>
    <cfRule type="cellIs" dxfId="822" priority="1197" stopIfTrue="1" operator="lessThan">
      <formula>#REF!</formula>
    </cfRule>
  </conditionalFormatting>
  <conditionalFormatting sqref="N62:O62 I62 Q62">
    <cfRule type="notContainsBlanks" dxfId="821" priority="1188" stopIfTrue="1">
      <formula>LEN(TRIM(I62))&gt;0</formula>
    </cfRule>
    <cfRule type="cellIs" dxfId="820" priority="1189" stopIfTrue="1" operator="lessThan">
      <formula>#REF!</formula>
    </cfRule>
  </conditionalFormatting>
  <conditionalFormatting sqref="M62">
    <cfRule type="notContainsBlanks" dxfId="819" priority="1184" stopIfTrue="1">
      <formula>LEN(TRIM(M62))&gt;0</formula>
    </cfRule>
    <cfRule type="cellIs" dxfId="818" priority="1185" stopIfTrue="1" operator="lessThan">
      <formula>#REF!</formula>
    </cfRule>
  </conditionalFormatting>
  <conditionalFormatting sqref="N159:O159 I159 Q159">
    <cfRule type="notContainsBlanks" dxfId="817" priority="876" stopIfTrue="1">
      <formula>LEN(TRIM(I159))&gt;0</formula>
    </cfRule>
    <cfRule type="cellIs" dxfId="816" priority="877" stopIfTrue="1" operator="lessThan">
      <formula>#REF!</formula>
    </cfRule>
  </conditionalFormatting>
  <conditionalFormatting sqref="N64:O64 I64 Q64">
    <cfRule type="notContainsBlanks" dxfId="815" priority="1176" stopIfTrue="1">
      <formula>LEN(TRIM(I64))&gt;0</formula>
    </cfRule>
    <cfRule type="cellIs" dxfId="814" priority="1177" stopIfTrue="1" operator="lessThan">
      <formula>#REF!</formula>
    </cfRule>
  </conditionalFormatting>
  <conditionalFormatting sqref="J158">
    <cfRule type="notContainsBlanks" dxfId="813" priority="870" stopIfTrue="1">
      <formula>LEN(TRIM(J158))&gt;0</formula>
    </cfRule>
    <cfRule type="cellIs" dxfId="812" priority="871" stopIfTrue="1" operator="lessThan">
      <formula>#REF!</formula>
    </cfRule>
  </conditionalFormatting>
  <conditionalFormatting sqref="M64">
    <cfRule type="notContainsBlanks" dxfId="811" priority="1172" stopIfTrue="1">
      <formula>LEN(TRIM(M64))&gt;0</formula>
    </cfRule>
    <cfRule type="cellIs" dxfId="810" priority="1173" stopIfTrue="1" operator="lessThan">
      <formula>#REF!</formula>
    </cfRule>
  </conditionalFormatting>
  <conditionalFormatting sqref="L158">
    <cfRule type="notContainsBlanks" dxfId="809" priority="866" stopIfTrue="1">
      <formula>LEN(TRIM(L158))&gt;0</formula>
    </cfRule>
    <cfRule type="cellIs" dxfId="808" priority="867" stopIfTrue="1" operator="lessThan">
      <formula>#REF!</formula>
    </cfRule>
  </conditionalFormatting>
  <conditionalFormatting sqref="N165:O165 I165 Q165">
    <cfRule type="notContainsBlanks" dxfId="807" priority="864" stopIfTrue="1">
      <formula>LEN(TRIM(I165))&gt;0</formula>
    </cfRule>
    <cfRule type="cellIs" dxfId="806" priority="865" stopIfTrue="1" operator="lessThan">
      <formula>#REF!</formula>
    </cfRule>
  </conditionalFormatting>
  <conditionalFormatting sqref="N66:O66 I66 Q66">
    <cfRule type="notContainsBlanks" dxfId="805" priority="1164" stopIfTrue="1">
      <formula>LEN(TRIM(I66))&gt;0</formula>
    </cfRule>
    <cfRule type="cellIs" dxfId="804" priority="1165" stopIfTrue="1" operator="lessThan">
      <formula>#REF!</formula>
    </cfRule>
  </conditionalFormatting>
  <conditionalFormatting sqref="M66">
    <cfRule type="notContainsBlanks" dxfId="803" priority="1160" stopIfTrue="1">
      <formula>LEN(TRIM(M66))&gt;0</formula>
    </cfRule>
    <cfRule type="cellIs" dxfId="802" priority="1161" stopIfTrue="1" operator="lessThan">
      <formula>#REF!</formula>
    </cfRule>
  </conditionalFormatting>
  <conditionalFormatting sqref="J162:L162">
    <cfRule type="notContainsBlanks" dxfId="801" priority="852" stopIfTrue="1">
      <formula>LEN(TRIM(J162))&gt;0</formula>
    </cfRule>
    <cfRule type="cellIs" dxfId="800" priority="853" stopIfTrue="1" operator="lessThan">
      <formula>#REF!</formula>
    </cfRule>
  </conditionalFormatting>
  <conditionalFormatting sqref="J161">
    <cfRule type="notContainsBlanks" dxfId="799" priority="850" stopIfTrue="1">
      <formula>LEN(TRIM(J161))&gt;0</formula>
    </cfRule>
    <cfRule type="cellIs" dxfId="798" priority="851" stopIfTrue="1" operator="lessThan">
      <formula>#REF!</formula>
    </cfRule>
  </conditionalFormatting>
  <conditionalFormatting sqref="N54:O54 I54 Q54">
    <cfRule type="notContainsBlanks" dxfId="797" priority="1152" stopIfTrue="1">
      <formula>LEN(TRIM(I54))&gt;0</formula>
    </cfRule>
    <cfRule type="cellIs" dxfId="796" priority="1153" stopIfTrue="1" operator="lessThan">
      <formula>#REF!</formula>
    </cfRule>
  </conditionalFormatting>
  <conditionalFormatting sqref="L161">
    <cfRule type="notContainsBlanks" dxfId="795" priority="846" stopIfTrue="1">
      <formula>LEN(TRIM(L161))&gt;0</formula>
    </cfRule>
    <cfRule type="cellIs" dxfId="794" priority="847" stopIfTrue="1" operator="lessThan">
      <formula>#REF!</formula>
    </cfRule>
  </conditionalFormatting>
  <conditionalFormatting sqref="M54">
    <cfRule type="notContainsBlanks" dxfId="793" priority="1148" stopIfTrue="1">
      <formula>LEN(TRIM(M54))&gt;0</formula>
    </cfRule>
    <cfRule type="cellIs" dxfId="792" priority="1149" stopIfTrue="1" operator="lessThan">
      <formula>#REF!</formula>
    </cfRule>
  </conditionalFormatting>
  <conditionalFormatting sqref="N56:O56 I56 Q56">
    <cfRule type="notContainsBlanks" dxfId="791" priority="1140" stopIfTrue="1">
      <formula>LEN(TRIM(I56))&gt;0</formula>
    </cfRule>
    <cfRule type="cellIs" dxfId="790" priority="1141" stopIfTrue="1" operator="lessThan">
      <formula>#REF!</formula>
    </cfRule>
  </conditionalFormatting>
  <conditionalFormatting sqref="M56">
    <cfRule type="notContainsBlanks" dxfId="789" priority="1136" stopIfTrue="1">
      <formula>LEN(TRIM(M56))&gt;0</formula>
    </cfRule>
    <cfRule type="cellIs" dxfId="788" priority="1137" stopIfTrue="1" operator="lessThan">
      <formula>#REF!</formula>
    </cfRule>
  </conditionalFormatting>
  <conditionalFormatting sqref="N58:O58 I58 Q58">
    <cfRule type="notContainsBlanks" dxfId="787" priority="1128" stopIfTrue="1">
      <formula>LEN(TRIM(I58))&gt;0</formula>
    </cfRule>
    <cfRule type="cellIs" dxfId="786" priority="1129" stopIfTrue="1" operator="lessThan">
      <formula>#REF!</formula>
    </cfRule>
  </conditionalFormatting>
  <conditionalFormatting sqref="M58">
    <cfRule type="notContainsBlanks" dxfId="785" priority="1124" stopIfTrue="1">
      <formula>LEN(TRIM(M58))&gt;0</formula>
    </cfRule>
    <cfRule type="cellIs" dxfId="784" priority="1125" stopIfTrue="1" operator="lessThan">
      <formula>#REF!</formula>
    </cfRule>
  </conditionalFormatting>
  <conditionalFormatting sqref="N50:O50 I50 Q50">
    <cfRule type="notContainsBlanks" dxfId="783" priority="1116" stopIfTrue="1">
      <formula>LEN(TRIM(I50))&gt;0</formula>
    </cfRule>
    <cfRule type="cellIs" dxfId="782" priority="1117" stopIfTrue="1" operator="lessThan">
      <formula>#REF!</formula>
    </cfRule>
  </conditionalFormatting>
  <conditionalFormatting sqref="M50">
    <cfRule type="notContainsBlanks" dxfId="781" priority="1112" stopIfTrue="1">
      <formula>LEN(TRIM(M50))&gt;0</formula>
    </cfRule>
    <cfRule type="cellIs" dxfId="780" priority="1113" stopIfTrue="1" operator="lessThan">
      <formula>#REF!</formula>
    </cfRule>
  </conditionalFormatting>
  <conditionalFormatting sqref="N52:O52 I52 Q52">
    <cfRule type="notContainsBlanks" dxfId="779" priority="1104" stopIfTrue="1">
      <formula>LEN(TRIM(I52))&gt;0</formula>
    </cfRule>
    <cfRule type="cellIs" dxfId="778" priority="1105" stopIfTrue="1" operator="lessThan">
      <formula>#REF!</formula>
    </cfRule>
  </conditionalFormatting>
  <conditionalFormatting sqref="M52">
    <cfRule type="notContainsBlanks" dxfId="777" priority="1100" stopIfTrue="1">
      <formula>LEN(TRIM(M52))&gt;0</formula>
    </cfRule>
    <cfRule type="cellIs" dxfId="776" priority="1101" stopIfTrue="1" operator="lessThan">
      <formula>#REF!</formula>
    </cfRule>
  </conditionalFormatting>
  <conditionalFormatting sqref="J171">
    <cfRule type="notContainsBlanks" dxfId="775" priority="794" stopIfTrue="1">
      <formula>LEN(TRIM(J171))&gt;0</formula>
    </cfRule>
    <cfRule type="cellIs" dxfId="774" priority="795" stopIfTrue="1" operator="lessThan">
      <formula>#REF!</formula>
    </cfRule>
  </conditionalFormatting>
  <conditionalFormatting sqref="K171">
    <cfRule type="notContainsBlanks" dxfId="773" priority="792" stopIfTrue="1">
      <formula>LEN(TRIM(K171))&gt;0</formula>
    </cfRule>
    <cfRule type="cellIs" dxfId="772" priority="793" stopIfTrue="1" operator="lessThan">
      <formula>#REF!</formula>
    </cfRule>
  </conditionalFormatting>
  <conditionalFormatting sqref="L171">
    <cfRule type="notContainsBlanks" dxfId="771" priority="790" stopIfTrue="1">
      <formula>LEN(TRIM(L171))&gt;0</formula>
    </cfRule>
    <cfRule type="cellIs" dxfId="770" priority="791" stopIfTrue="1" operator="lessThan">
      <formula>#REF!</formula>
    </cfRule>
  </conditionalFormatting>
  <conditionalFormatting sqref="N42:O42 I42 Q42">
    <cfRule type="notContainsBlanks" dxfId="769" priority="1092" stopIfTrue="1">
      <formula>LEN(TRIM(I42))&gt;0</formula>
    </cfRule>
    <cfRule type="cellIs" dxfId="768" priority="1093" stopIfTrue="1" operator="lessThan">
      <formula>#REF!</formula>
    </cfRule>
  </conditionalFormatting>
  <conditionalFormatting sqref="M42">
    <cfRule type="notContainsBlanks" dxfId="767" priority="1088" stopIfTrue="1">
      <formula>LEN(TRIM(M42))&gt;0</formula>
    </cfRule>
    <cfRule type="cellIs" dxfId="766" priority="1089" stopIfTrue="1" operator="lessThan">
      <formula>#REF!</formula>
    </cfRule>
  </conditionalFormatting>
  <conditionalFormatting sqref="N44:O44 I44 Q44">
    <cfRule type="notContainsBlanks" dxfId="765" priority="1080" stopIfTrue="1">
      <formula>LEN(TRIM(I44))&gt;0</formula>
    </cfRule>
    <cfRule type="cellIs" dxfId="764" priority="1081" stopIfTrue="1" operator="lessThan">
      <formula>#REF!</formula>
    </cfRule>
  </conditionalFormatting>
  <conditionalFormatting sqref="K168">
    <cfRule type="notContainsBlanks" dxfId="763" priority="774" stopIfTrue="1">
      <formula>LEN(TRIM(K168))&gt;0</formula>
    </cfRule>
    <cfRule type="cellIs" dxfId="762" priority="775" stopIfTrue="1" operator="lessThan">
      <formula>#REF!</formula>
    </cfRule>
  </conditionalFormatting>
  <conditionalFormatting sqref="M44">
    <cfRule type="notContainsBlanks" dxfId="761" priority="1076" stopIfTrue="1">
      <formula>LEN(TRIM(M44))&gt;0</formula>
    </cfRule>
    <cfRule type="cellIs" dxfId="760" priority="1077" stopIfTrue="1" operator="lessThan">
      <formula>#REF!</formula>
    </cfRule>
  </conditionalFormatting>
  <conditionalFormatting sqref="J169:L169">
    <cfRule type="notContainsBlanks" dxfId="759" priority="770" stopIfTrue="1">
      <formula>LEN(TRIM(J169))&gt;0</formula>
    </cfRule>
    <cfRule type="cellIs" dxfId="758" priority="771" stopIfTrue="1" operator="lessThan">
      <formula>#REF!</formula>
    </cfRule>
  </conditionalFormatting>
  <conditionalFormatting sqref="J172:L172">
    <cfRule type="notContainsBlanks" dxfId="757" priority="768" stopIfTrue="1">
      <formula>LEN(TRIM(J172))&gt;0</formula>
    </cfRule>
    <cfRule type="cellIs" dxfId="756" priority="769" stopIfTrue="1" operator="lessThan">
      <formula>#REF!</formula>
    </cfRule>
  </conditionalFormatting>
  <conditionalFormatting sqref="N46:O46 I46 Q46">
    <cfRule type="notContainsBlanks" dxfId="755" priority="1068" stopIfTrue="1">
      <formula>LEN(TRIM(I46))&gt;0</formula>
    </cfRule>
    <cfRule type="cellIs" dxfId="754" priority="1069" stopIfTrue="1" operator="lessThan">
      <formula>#REF!</formula>
    </cfRule>
  </conditionalFormatting>
  <conditionalFormatting sqref="M46">
    <cfRule type="notContainsBlanks" dxfId="753" priority="1064" stopIfTrue="1">
      <formula>LEN(TRIM(M46))&gt;0</formula>
    </cfRule>
    <cfRule type="cellIs" dxfId="752" priority="1065" stopIfTrue="1" operator="lessThan">
      <formula>#REF!</formula>
    </cfRule>
  </conditionalFormatting>
  <conditionalFormatting sqref="N48:O48 I48 Q48">
    <cfRule type="notContainsBlanks" dxfId="751" priority="1056" stopIfTrue="1">
      <formula>LEN(TRIM(I48))&gt;0</formula>
    </cfRule>
    <cfRule type="cellIs" dxfId="750" priority="1057" stopIfTrue="1" operator="lessThan">
      <formula>#REF!</formula>
    </cfRule>
  </conditionalFormatting>
  <conditionalFormatting sqref="M48">
    <cfRule type="notContainsBlanks" dxfId="749" priority="1052" stopIfTrue="1">
      <formula>LEN(TRIM(M48))&gt;0</formula>
    </cfRule>
    <cfRule type="cellIs" dxfId="748" priority="1053" stopIfTrue="1" operator="lessThan">
      <formula>#REF!</formula>
    </cfRule>
  </conditionalFormatting>
  <conditionalFormatting sqref="N38:O38 I38 Q38">
    <cfRule type="notContainsBlanks" dxfId="747" priority="1044" stopIfTrue="1">
      <formula>LEN(TRIM(I38))&gt;0</formula>
    </cfRule>
    <cfRule type="cellIs" dxfId="746" priority="1045" stopIfTrue="1" operator="lessThan">
      <formula>#REF!</formula>
    </cfRule>
  </conditionalFormatting>
  <conditionalFormatting sqref="M38">
    <cfRule type="notContainsBlanks" dxfId="745" priority="1040" stopIfTrue="1">
      <formula>LEN(TRIM(M38))&gt;0</formula>
    </cfRule>
    <cfRule type="cellIs" dxfId="744" priority="1041" stopIfTrue="1" operator="lessThan">
      <formula>#REF!</formula>
    </cfRule>
  </conditionalFormatting>
  <conditionalFormatting sqref="N40:O40 I40 Q40">
    <cfRule type="notContainsBlanks" dxfId="743" priority="1032" stopIfTrue="1">
      <formula>LEN(TRIM(I40))&gt;0</formula>
    </cfRule>
    <cfRule type="cellIs" dxfId="742" priority="1033" stopIfTrue="1" operator="lessThan">
      <formula>#REF!</formula>
    </cfRule>
  </conditionalFormatting>
  <conditionalFormatting sqref="M40">
    <cfRule type="notContainsBlanks" dxfId="741" priority="1028" stopIfTrue="1">
      <formula>LEN(TRIM(M40))&gt;0</formula>
    </cfRule>
    <cfRule type="cellIs" dxfId="740" priority="1029" stopIfTrue="1" operator="lessThan">
      <formula>#REF!</formula>
    </cfRule>
  </conditionalFormatting>
  <conditionalFormatting sqref="M30">
    <cfRule type="notContainsBlanks" dxfId="739" priority="1016" stopIfTrue="1">
      <formula>LEN(TRIM(M30))&gt;0</formula>
    </cfRule>
    <cfRule type="cellIs" dxfId="738" priority="1017" stopIfTrue="1" operator="lessThan">
      <formula>#REF!</formula>
    </cfRule>
  </conditionalFormatting>
  <conditionalFormatting sqref="M32">
    <cfRule type="notContainsBlanks" dxfId="737" priority="1004" stopIfTrue="1">
      <formula>LEN(TRIM(M32))&gt;0</formula>
    </cfRule>
    <cfRule type="cellIs" dxfId="736" priority="1005" stopIfTrue="1" operator="lessThan">
      <formula>#REF!</formula>
    </cfRule>
  </conditionalFormatting>
  <conditionalFormatting sqref="N34:O34 I34 Q34">
    <cfRule type="notContainsBlanks" dxfId="735" priority="996" stopIfTrue="1">
      <formula>LEN(TRIM(I34))&gt;0</formula>
    </cfRule>
    <cfRule type="cellIs" dxfId="734" priority="997" stopIfTrue="1" operator="lessThan">
      <formula>#REF!</formula>
    </cfRule>
  </conditionalFormatting>
  <conditionalFormatting sqref="M34">
    <cfRule type="notContainsBlanks" dxfId="733" priority="992" stopIfTrue="1">
      <formula>LEN(TRIM(M34))&gt;0</formula>
    </cfRule>
    <cfRule type="cellIs" dxfId="732" priority="993" stopIfTrue="1" operator="lessThan">
      <formula>#REF!</formula>
    </cfRule>
  </conditionalFormatting>
  <conditionalFormatting sqref="M36">
    <cfRule type="notContainsBlanks" dxfId="731" priority="980" stopIfTrue="1">
      <formula>LEN(TRIM(M36))&gt;0</formula>
    </cfRule>
    <cfRule type="cellIs" dxfId="730" priority="981" stopIfTrue="1" operator="lessThan">
      <formula>#REF!</formula>
    </cfRule>
  </conditionalFormatting>
  <conditionalFormatting sqref="M179">
    <cfRule type="notContainsBlanks" dxfId="729" priority="674" stopIfTrue="1">
      <formula>LEN(TRIM(M179))&gt;0</formula>
    </cfRule>
    <cfRule type="cellIs" dxfId="728" priority="675" stopIfTrue="1" operator="lessThan">
      <formula>#REF!</formula>
    </cfRule>
  </conditionalFormatting>
  <conditionalFormatting sqref="N182:O182 I182 Q182">
    <cfRule type="notContainsBlanks" dxfId="727" priority="672" stopIfTrue="1">
      <formula>LEN(TRIM(I182))&gt;0</formula>
    </cfRule>
    <cfRule type="cellIs" dxfId="726" priority="673" stopIfTrue="1" operator="lessThan">
      <formula>#REF!</formula>
    </cfRule>
  </conditionalFormatting>
  <conditionalFormatting sqref="M182">
    <cfRule type="notContainsBlanks" dxfId="725" priority="670" stopIfTrue="1">
      <formula>LEN(TRIM(M182))&gt;0</formula>
    </cfRule>
    <cfRule type="cellIs" dxfId="724" priority="671" stopIfTrue="1" operator="lessThan">
      <formula>#REF!</formula>
    </cfRule>
  </conditionalFormatting>
  <conditionalFormatting sqref="M122">
    <cfRule type="notContainsBlanks" dxfId="723" priority="968" stopIfTrue="1">
      <formula>LEN(TRIM(M122))&gt;0</formula>
    </cfRule>
    <cfRule type="cellIs" dxfId="722" priority="969" stopIfTrue="1" operator="lessThan">
      <formula>#REF!</formula>
    </cfRule>
  </conditionalFormatting>
  <conditionalFormatting sqref="K121">
    <cfRule type="notContainsBlanks" dxfId="721" priority="964" stopIfTrue="1">
      <formula>LEN(TRIM(K121))&gt;0</formula>
    </cfRule>
    <cfRule type="cellIs" dxfId="720" priority="965" stopIfTrue="1" operator="lessThan">
      <formula>#REF!</formula>
    </cfRule>
  </conditionalFormatting>
  <conditionalFormatting sqref="M124">
    <cfRule type="notContainsBlanks" dxfId="719" priority="956" stopIfTrue="1">
      <formula>LEN(TRIM(M124))&gt;0</formula>
    </cfRule>
    <cfRule type="cellIs" dxfId="718" priority="957" stopIfTrue="1" operator="lessThan">
      <formula>#REF!</formula>
    </cfRule>
  </conditionalFormatting>
  <conditionalFormatting sqref="K123">
    <cfRule type="notContainsBlanks" dxfId="717" priority="952" stopIfTrue="1">
      <formula>LEN(TRIM(K123))&gt;0</formula>
    </cfRule>
    <cfRule type="cellIs" dxfId="716" priority="953" stopIfTrue="1" operator="lessThan">
      <formula>#REF!</formula>
    </cfRule>
  </conditionalFormatting>
  <conditionalFormatting sqref="M116">
    <cfRule type="notContainsBlanks" dxfId="715" priority="944" stopIfTrue="1">
      <formula>LEN(TRIM(M116))&gt;0</formula>
    </cfRule>
    <cfRule type="cellIs" dxfId="714" priority="945" stopIfTrue="1" operator="lessThan">
      <formula>#REF!</formula>
    </cfRule>
  </conditionalFormatting>
  <conditionalFormatting sqref="K115">
    <cfRule type="notContainsBlanks" dxfId="713" priority="940" stopIfTrue="1">
      <formula>LEN(TRIM(K115))&gt;0</formula>
    </cfRule>
    <cfRule type="cellIs" dxfId="712" priority="941" stopIfTrue="1" operator="lessThan">
      <formula>#REF!</formula>
    </cfRule>
  </conditionalFormatting>
  <conditionalFormatting sqref="M118">
    <cfRule type="notContainsBlanks" dxfId="711" priority="932" stopIfTrue="1">
      <formula>LEN(TRIM(M118))&gt;0</formula>
    </cfRule>
    <cfRule type="cellIs" dxfId="710" priority="933" stopIfTrue="1" operator="lessThan">
      <formula>#REF!</formula>
    </cfRule>
  </conditionalFormatting>
  <conditionalFormatting sqref="K117">
    <cfRule type="notContainsBlanks" dxfId="709" priority="928" stopIfTrue="1">
      <formula>LEN(TRIM(K117))&gt;0</formula>
    </cfRule>
    <cfRule type="cellIs" dxfId="708" priority="929" stopIfTrue="1" operator="lessThan">
      <formula>#REF!</formula>
    </cfRule>
  </conditionalFormatting>
  <conditionalFormatting sqref="M120">
    <cfRule type="notContainsBlanks" dxfId="707" priority="920" stopIfTrue="1">
      <formula>LEN(TRIM(M120))&gt;0</formula>
    </cfRule>
    <cfRule type="cellIs" dxfId="706" priority="921" stopIfTrue="1" operator="lessThan">
      <formula>#REF!</formula>
    </cfRule>
  </conditionalFormatting>
  <conditionalFormatting sqref="K119">
    <cfRule type="notContainsBlanks" dxfId="705" priority="916" stopIfTrue="1">
      <formula>LEN(TRIM(K119))&gt;0</formula>
    </cfRule>
    <cfRule type="cellIs" dxfId="704" priority="917" stopIfTrue="1" operator="lessThan">
      <formula>#REF!</formula>
    </cfRule>
  </conditionalFormatting>
  <conditionalFormatting sqref="K178">
    <cfRule type="notContainsBlanks" dxfId="703" priority="656" stopIfTrue="1">
      <formula>LEN(TRIM(K178))&gt;0</formula>
    </cfRule>
    <cfRule type="cellIs" dxfId="702" priority="657" stopIfTrue="1" operator="lessThan">
      <formula>#REF!</formula>
    </cfRule>
  </conditionalFormatting>
  <conditionalFormatting sqref="L178">
    <cfRule type="notContainsBlanks" dxfId="701" priority="654" stopIfTrue="1">
      <formula>LEN(TRIM(L178))&gt;0</formula>
    </cfRule>
    <cfRule type="cellIs" dxfId="700" priority="655" stopIfTrue="1" operator="lessThan">
      <formula>#REF!</formula>
    </cfRule>
  </conditionalFormatting>
  <conditionalFormatting sqref="J179:L179">
    <cfRule type="notContainsBlanks" dxfId="699" priority="652" stopIfTrue="1">
      <formula>LEN(TRIM(J179))&gt;0</formula>
    </cfRule>
    <cfRule type="cellIs" dxfId="698" priority="653" stopIfTrue="1" operator="lessThan">
      <formula>#REF!</formula>
    </cfRule>
  </conditionalFormatting>
  <conditionalFormatting sqref="J182:L182">
    <cfRule type="notContainsBlanks" dxfId="697" priority="650" stopIfTrue="1">
      <formula>LEN(TRIM(J182))&gt;0</formula>
    </cfRule>
    <cfRule type="cellIs" dxfId="696" priority="651" stopIfTrue="1" operator="lessThan">
      <formula>#REF!</formula>
    </cfRule>
  </conditionalFormatting>
  <conditionalFormatting sqref="N179:O179 I179 Q179">
    <cfRule type="notContainsBlanks" dxfId="695" priority="676" stopIfTrue="1">
      <formula>LEN(TRIM(I179))&gt;0</formula>
    </cfRule>
    <cfRule type="cellIs" dxfId="694" priority="677" stopIfTrue="1" operator="lessThan">
      <formula>#REF!</formula>
    </cfRule>
  </conditionalFormatting>
  <conditionalFormatting sqref="K181">
    <cfRule type="notContainsBlanks" dxfId="693" priority="666" stopIfTrue="1">
      <formula>LEN(TRIM(K181))&gt;0</formula>
    </cfRule>
    <cfRule type="cellIs" dxfId="692" priority="667" stopIfTrue="1" operator="lessThan">
      <formula>#REF!</formula>
    </cfRule>
  </conditionalFormatting>
  <conditionalFormatting sqref="M162">
    <cfRule type="notContainsBlanks" dxfId="691" priority="896" stopIfTrue="1">
      <formula>LEN(TRIM(M162))&gt;0</formula>
    </cfRule>
    <cfRule type="cellIs" dxfId="690" priority="897" stopIfTrue="1" operator="lessThan">
      <formula>#REF!</formula>
    </cfRule>
  </conditionalFormatting>
  <conditionalFormatting sqref="N185:O185 I185 Q185">
    <cfRule type="notContainsBlanks" dxfId="689" priority="662" stopIfTrue="1">
      <formula>LEN(TRIM(I185))&gt;0</formula>
    </cfRule>
    <cfRule type="cellIs" dxfId="688" priority="663" stopIfTrue="1" operator="lessThan">
      <formula>#REF!</formula>
    </cfRule>
  </conditionalFormatting>
  <conditionalFormatting sqref="M185">
    <cfRule type="notContainsBlanks" dxfId="687" priority="660" stopIfTrue="1">
      <formula>LEN(TRIM(M185))&gt;0</formula>
    </cfRule>
    <cfRule type="cellIs" dxfId="686" priority="661" stopIfTrue="1" operator="lessThan">
      <formula>#REF!</formula>
    </cfRule>
  </conditionalFormatting>
  <conditionalFormatting sqref="J178">
    <cfRule type="notContainsBlanks" dxfId="685" priority="658" stopIfTrue="1">
      <formula>LEN(TRIM(J178))&gt;0</formula>
    </cfRule>
    <cfRule type="cellIs" dxfId="684" priority="659" stopIfTrue="1" operator="lessThan">
      <formula>#REF!</formula>
    </cfRule>
  </conditionalFormatting>
  <conditionalFormatting sqref="J181">
    <cfRule type="notContainsBlanks" dxfId="683" priority="668" stopIfTrue="1">
      <formula>LEN(TRIM(J181))&gt;0</formula>
    </cfRule>
    <cfRule type="cellIs" dxfId="682" priority="669" stopIfTrue="1" operator="lessThan">
      <formula>#REF!</formula>
    </cfRule>
  </conditionalFormatting>
  <conditionalFormatting sqref="K191">
    <cfRule type="notContainsBlanks" dxfId="681" priority="638" stopIfTrue="1">
      <formula>LEN(TRIM(K191))&gt;0</formula>
    </cfRule>
    <cfRule type="cellIs" dxfId="680" priority="639" stopIfTrue="1" operator="lessThan">
      <formula>#REF!</formula>
    </cfRule>
  </conditionalFormatting>
  <conditionalFormatting sqref="L181">
    <cfRule type="notContainsBlanks" dxfId="679" priority="664" stopIfTrue="1">
      <formula>LEN(TRIM(L181))&gt;0</formula>
    </cfRule>
    <cfRule type="cellIs" dxfId="678" priority="665" stopIfTrue="1" operator="lessThan">
      <formula>#REF!</formula>
    </cfRule>
  </conditionalFormatting>
  <conditionalFormatting sqref="N195:O195 I195 Q195">
    <cfRule type="notContainsBlanks" dxfId="677" priority="634" stopIfTrue="1">
      <formula>LEN(TRIM(I195))&gt;0</formula>
    </cfRule>
    <cfRule type="cellIs" dxfId="676" priority="635" stopIfTrue="1" operator="lessThan">
      <formula>#REF!</formula>
    </cfRule>
  </conditionalFormatting>
  <conditionalFormatting sqref="J192:L192">
    <cfRule type="notContainsBlanks" dxfId="675" priority="622" stopIfTrue="1">
      <formula>LEN(TRIM(J192))&gt;0</formula>
    </cfRule>
    <cfRule type="cellIs" dxfId="674" priority="623" stopIfTrue="1" operator="lessThan">
      <formula>#REF!</formula>
    </cfRule>
  </conditionalFormatting>
  <conditionalFormatting sqref="M159">
    <cfRule type="notContainsBlanks" dxfId="673" priority="872" stopIfTrue="1">
      <formula>LEN(TRIM(M159))&gt;0</formula>
    </cfRule>
    <cfRule type="cellIs" dxfId="672" priority="873" stopIfTrue="1" operator="lessThan">
      <formula>#REF!</formula>
    </cfRule>
  </conditionalFormatting>
  <conditionalFormatting sqref="K158">
    <cfRule type="notContainsBlanks" dxfId="671" priority="868" stopIfTrue="1">
      <formula>LEN(TRIM(K158))&gt;0</formula>
    </cfRule>
    <cfRule type="cellIs" dxfId="670" priority="869" stopIfTrue="1" operator="lessThan">
      <formula>#REF!</formula>
    </cfRule>
  </conditionalFormatting>
  <conditionalFormatting sqref="M165">
    <cfRule type="notContainsBlanks" dxfId="669" priority="860" stopIfTrue="1">
      <formula>LEN(TRIM(M165))&gt;0</formula>
    </cfRule>
    <cfRule type="cellIs" dxfId="668" priority="861" stopIfTrue="1" operator="lessThan">
      <formula>#REF!</formula>
    </cfRule>
  </conditionalFormatting>
  <conditionalFormatting sqref="L191">
    <cfRule type="notContainsBlanks" dxfId="667" priority="636" stopIfTrue="1">
      <formula>LEN(TRIM(L191))&gt;0</formula>
    </cfRule>
    <cfRule type="cellIs" dxfId="666" priority="637" stopIfTrue="1" operator="lessThan">
      <formula>#REF!</formula>
    </cfRule>
  </conditionalFormatting>
  <conditionalFormatting sqref="M195">
    <cfRule type="notContainsBlanks" dxfId="665" priority="632" stopIfTrue="1">
      <formula>LEN(TRIM(M195))&gt;0</formula>
    </cfRule>
    <cfRule type="cellIs" dxfId="664" priority="633" stopIfTrue="1" operator="lessThan">
      <formula>#REF!</formula>
    </cfRule>
  </conditionalFormatting>
  <conditionalFormatting sqref="K161">
    <cfRule type="notContainsBlanks" dxfId="663" priority="848" stopIfTrue="1">
      <formula>LEN(TRIM(K161))&gt;0</formula>
    </cfRule>
    <cfRule type="cellIs" dxfId="662" priority="849" stopIfTrue="1" operator="lessThan">
      <formula>#REF!</formula>
    </cfRule>
  </conditionalFormatting>
  <conditionalFormatting sqref="J159:L159">
    <cfRule type="notContainsBlanks" dxfId="661" priority="844" stopIfTrue="1">
      <formula>LEN(TRIM(J159))&gt;0</formula>
    </cfRule>
    <cfRule type="cellIs" dxfId="660" priority="845" stopIfTrue="1" operator="lessThan">
      <formula>#REF!</formula>
    </cfRule>
  </conditionalFormatting>
  <conditionalFormatting sqref="M189">
    <cfRule type="notContainsBlanks" dxfId="659" priority="646" stopIfTrue="1">
      <formula>LEN(TRIM(M189))&gt;0</formula>
    </cfRule>
    <cfRule type="cellIs" dxfId="658" priority="647" stopIfTrue="1" operator="lessThan">
      <formula>#REF!</formula>
    </cfRule>
  </conditionalFormatting>
  <conditionalFormatting sqref="N192:O192 I192 Q192">
    <cfRule type="notContainsBlanks" dxfId="657" priority="644" stopIfTrue="1">
      <formula>LEN(TRIM(I192))&gt;0</formula>
    </cfRule>
    <cfRule type="cellIs" dxfId="656" priority="645" stopIfTrue="1" operator="lessThan">
      <formula>#REF!</formula>
    </cfRule>
  </conditionalFormatting>
  <conditionalFormatting sqref="M192">
    <cfRule type="notContainsBlanks" dxfId="655" priority="642" stopIfTrue="1">
      <formula>LEN(TRIM(M192))&gt;0</formula>
    </cfRule>
    <cfRule type="cellIs" dxfId="654" priority="643" stopIfTrue="1" operator="lessThan">
      <formula>#REF!</formula>
    </cfRule>
  </conditionalFormatting>
  <conditionalFormatting sqref="J191">
    <cfRule type="notContainsBlanks" dxfId="653" priority="640" stopIfTrue="1">
      <formula>LEN(TRIM(J191))&gt;0</formula>
    </cfRule>
    <cfRule type="cellIs" dxfId="652" priority="641" stopIfTrue="1" operator="lessThan">
      <formula>#REF!</formula>
    </cfRule>
  </conditionalFormatting>
  <conditionalFormatting sqref="J188">
    <cfRule type="notContainsBlanks" dxfId="651" priority="630" stopIfTrue="1">
      <formula>LEN(TRIM(J188))&gt;0</formula>
    </cfRule>
    <cfRule type="cellIs" dxfId="650" priority="631" stopIfTrue="1" operator="lessThan">
      <formula>#REF!</formula>
    </cfRule>
  </conditionalFormatting>
  <conditionalFormatting sqref="K188">
    <cfRule type="notContainsBlanks" dxfId="649" priority="628" stopIfTrue="1">
      <formula>LEN(TRIM(K188))&gt;0</formula>
    </cfRule>
    <cfRule type="cellIs" dxfId="648" priority="629" stopIfTrue="1" operator="lessThan">
      <formula>#REF!</formula>
    </cfRule>
  </conditionalFormatting>
  <conditionalFormatting sqref="M202">
    <cfRule type="notContainsBlanks" dxfId="647" priority="614" stopIfTrue="1">
      <formula>LEN(TRIM(M202))&gt;0</formula>
    </cfRule>
    <cfRule type="cellIs" dxfId="646" priority="615" stopIfTrue="1" operator="lessThan">
      <formula>#REF!</formula>
    </cfRule>
  </conditionalFormatting>
  <conditionalFormatting sqref="J201">
    <cfRule type="notContainsBlanks" dxfId="645" priority="612" stopIfTrue="1">
      <formula>LEN(TRIM(J201))&gt;0</formula>
    </cfRule>
    <cfRule type="cellIs" dxfId="644" priority="613" stopIfTrue="1" operator="lessThan">
      <formula>#REF!</formula>
    </cfRule>
  </conditionalFormatting>
  <conditionalFormatting sqref="K201">
    <cfRule type="notContainsBlanks" dxfId="643" priority="610" stopIfTrue="1">
      <formula>LEN(TRIM(K201))&gt;0</formula>
    </cfRule>
    <cfRule type="cellIs" dxfId="642" priority="611" stopIfTrue="1" operator="lessThan">
      <formula>#REF!</formula>
    </cfRule>
  </conditionalFormatting>
  <conditionalFormatting sqref="L201">
    <cfRule type="notContainsBlanks" dxfId="641" priority="608" stopIfTrue="1">
      <formula>LEN(TRIM(L201))&gt;0</formula>
    </cfRule>
    <cfRule type="cellIs" dxfId="640" priority="609" stopIfTrue="1" operator="lessThan">
      <formula>#REF!</formula>
    </cfRule>
  </conditionalFormatting>
  <conditionalFormatting sqref="N169:O169 I169 Q169">
    <cfRule type="notContainsBlanks" dxfId="639" priority="812" stopIfTrue="1">
      <formula>LEN(TRIM(I169))&gt;0</formula>
    </cfRule>
    <cfRule type="cellIs" dxfId="638" priority="813" stopIfTrue="1" operator="lessThan">
      <formula>#REF!</formula>
    </cfRule>
  </conditionalFormatting>
  <conditionalFormatting sqref="M169">
    <cfRule type="notContainsBlanks" dxfId="637" priority="808" stopIfTrue="1">
      <formula>LEN(TRIM(M169))&gt;0</formula>
    </cfRule>
    <cfRule type="cellIs" dxfId="636" priority="809" stopIfTrue="1" operator="lessThan">
      <formula>#REF!</formula>
    </cfRule>
  </conditionalFormatting>
  <conditionalFormatting sqref="N189:O189 I189 Q189">
    <cfRule type="notContainsBlanks" dxfId="635" priority="648" stopIfTrue="1">
      <formula>LEN(TRIM(I189))&gt;0</formula>
    </cfRule>
    <cfRule type="cellIs" dxfId="634" priority="649" stopIfTrue="1" operator="lessThan">
      <formula>#REF!</formula>
    </cfRule>
  </conditionalFormatting>
  <conditionalFormatting sqref="M199">
    <cfRule type="notContainsBlanks" dxfId="633" priority="618" stopIfTrue="1">
      <formula>LEN(TRIM(M199))&gt;0</formula>
    </cfRule>
    <cfRule type="cellIs" dxfId="632" priority="619" stopIfTrue="1" operator="lessThan">
      <formula>#REF!</formula>
    </cfRule>
  </conditionalFormatting>
  <conditionalFormatting sqref="N172:O172 I172 Q172">
    <cfRule type="notContainsBlanks" dxfId="631" priority="800" stopIfTrue="1">
      <formula>LEN(TRIM(I172))&gt;0</formula>
    </cfRule>
    <cfRule type="cellIs" dxfId="630" priority="801" stopIfTrue="1" operator="lessThan">
      <formula>#REF!</formula>
    </cfRule>
  </conditionalFormatting>
  <conditionalFormatting sqref="M172">
    <cfRule type="notContainsBlanks" dxfId="629" priority="796" stopIfTrue="1">
      <formula>LEN(TRIM(M172))&gt;0</formula>
    </cfRule>
    <cfRule type="cellIs" dxfId="628" priority="797" stopIfTrue="1" operator="lessThan">
      <formula>#REF!</formula>
    </cfRule>
  </conditionalFormatting>
  <conditionalFormatting sqref="N175:O175 I175 Q175">
    <cfRule type="notContainsBlanks" dxfId="627" priority="788" stopIfTrue="1">
      <formula>LEN(TRIM(I175))&gt;0</formula>
    </cfRule>
    <cfRule type="cellIs" dxfId="626" priority="789" stopIfTrue="1" operator="lessThan">
      <formula>#REF!</formula>
    </cfRule>
  </conditionalFormatting>
  <conditionalFormatting sqref="M175">
    <cfRule type="notContainsBlanks" dxfId="625" priority="784" stopIfTrue="1">
      <formula>LEN(TRIM(M175))&gt;0</formula>
    </cfRule>
    <cfRule type="cellIs" dxfId="624" priority="785" stopIfTrue="1" operator="lessThan">
      <formula>#REF!</formula>
    </cfRule>
  </conditionalFormatting>
  <conditionalFormatting sqref="N205:O205 I205 Q205">
    <cfRule type="notContainsBlanks" dxfId="623" priority="606" stopIfTrue="1">
      <formula>LEN(TRIM(I205))&gt;0</formula>
    </cfRule>
    <cfRule type="cellIs" dxfId="622" priority="607" stopIfTrue="1" operator="lessThan">
      <formula>#REF!</formula>
    </cfRule>
  </conditionalFormatting>
  <conditionalFormatting sqref="J168">
    <cfRule type="notContainsBlanks" dxfId="621" priority="776" stopIfTrue="1">
      <formula>LEN(TRIM(J168))&gt;0</formula>
    </cfRule>
    <cfRule type="cellIs" dxfId="620" priority="777" stopIfTrue="1" operator="lessThan">
      <formula>#REF!</formula>
    </cfRule>
  </conditionalFormatting>
  <conditionalFormatting sqref="L168">
    <cfRule type="notContainsBlanks" dxfId="619" priority="772" stopIfTrue="1">
      <formula>LEN(TRIM(L168))&gt;0</formula>
    </cfRule>
    <cfRule type="cellIs" dxfId="618" priority="773" stopIfTrue="1" operator="lessThan">
      <formula>#REF!</formula>
    </cfRule>
  </conditionalFormatting>
  <conditionalFormatting sqref="L188">
    <cfRule type="notContainsBlanks" dxfId="617" priority="626" stopIfTrue="1">
      <formula>LEN(TRIM(L188))&gt;0</formula>
    </cfRule>
    <cfRule type="cellIs" dxfId="616" priority="627" stopIfTrue="1" operator="lessThan">
      <formula>#REF!</formula>
    </cfRule>
  </conditionalFormatting>
  <conditionalFormatting sqref="J189:L189">
    <cfRule type="notContainsBlanks" dxfId="615" priority="624" stopIfTrue="1">
      <formula>LEN(TRIM(J189))&gt;0</formula>
    </cfRule>
    <cfRule type="cellIs" dxfId="614" priority="625" stopIfTrue="1" operator="lessThan">
      <formula>#REF!</formula>
    </cfRule>
  </conditionalFormatting>
  <conditionalFormatting sqref="N199:O199 I199 Q199">
    <cfRule type="notContainsBlanks" dxfId="613" priority="620" stopIfTrue="1">
      <formula>LEN(TRIM(I199))&gt;0</formula>
    </cfRule>
    <cfRule type="cellIs" dxfId="612" priority="621" stopIfTrue="1" operator="lessThan">
      <formula>#REF!</formula>
    </cfRule>
  </conditionalFormatting>
  <conditionalFormatting sqref="N202:O202 I202 Q202">
    <cfRule type="notContainsBlanks" dxfId="611" priority="616" stopIfTrue="1">
      <formula>LEN(TRIM(I202))&gt;0</formula>
    </cfRule>
    <cfRule type="cellIs" dxfId="610" priority="617" stopIfTrue="1" operator="lessThan">
      <formula>#REF!</formula>
    </cfRule>
  </conditionalFormatting>
  <conditionalFormatting sqref="M205">
    <cfRule type="notContainsBlanks" dxfId="609" priority="604" stopIfTrue="1">
      <formula>LEN(TRIM(M205))&gt;0</formula>
    </cfRule>
    <cfRule type="cellIs" dxfId="608" priority="605" stopIfTrue="1" operator="lessThan">
      <formula>#REF!</formula>
    </cfRule>
  </conditionalFormatting>
  <conditionalFormatting sqref="J202:L202">
    <cfRule type="notContainsBlanks" dxfId="607" priority="594" stopIfTrue="1">
      <formula>LEN(TRIM(J202))&gt;0</formula>
    </cfRule>
    <cfRule type="cellIs" dxfId="606" priority="595" stopIfTrue="1" operator="lessThan">
      <formula>#REF!</formula>
    </cfRule>
  </conditionalFormatting>
  <conditionalFormatting sqref="J198">
    <cfRule type="notContainsBlanks" dxfId="605" priority="602" stopIfTrue="1">
      <formula>LEN(TRIM(J198))&gt;0</formula>
    </cfRule>
    <cfRule type="cellIs" dxfId="604" priority="603" stopIfTrue="1" operator="lessThan">
      <formula>#REF!</formula>
    </cfRule>
  </conditionalFormatting>
  <conditionalFormatting sqref="K198">
    <cfRule type="notContainsBlanks" dxfId="603" priority="600" stopIfTrue="1">
      <formula>LEN(TRIM(K198))&gt;0</formula>
    </cfRule>
    <cfRule type="cellIs" dxfId="602" priority="601" stopIfTrue="1" operator="lessThan">
      <formula>#REF!</formula>
    </cfRule>
  </conditionalFormatting>
  <conditionalFormatting sqref="L198">
    <cfRule type="notContainsBlanks" dxfId="601" priority="598" stopIfTrue="1">
      <formula>LEN(TRIM(L198))&gt;0</formula>
    </cfRule>
    <cfRule type="cellIs" dxfId="600" priority="599" stopIfTrue="1" operator="lessThan">
      <formula>#REF!</formula>
    </cfRule>
  </conditionalFormatting>
  <conditionalFormatting sqref="J199:L199">
    <cfRule type="notContainsBlanks" dxfId="599" priority="596" stopIfTrue="1">
      <formula>LEN(TRIM(J199))&gt;0</formula>
    </cfRule>
    <cfRule type="cellIs" dxfId="598" priority="597" stopIfTrue="1" operator="lessThan">
      <formula>#REF!</formula>
    </cfRule>
  </conditionalFormatting>
  <conditionalFormatting sqref="M212">
    <cfRule type="notContainsBlanks" dxfId="597" priority="586" stopIfTrue="1">
      <formula>LEN(TRIM(M212))&gt;0</formula>
    </cfRule>
    <cfRule type="cellIs" dxfId="596" priority="587" stopIfTrue="1" operator="lessThan">
      <formula>#REF!</formula>
    </cfRule>
  </conditionalFormatting>
  <conditionalFormatting sqref="J211">
    <cfRule type="notContainsBlanks" dxfId="595" priority="584" stopIfTrue="1">
      <formula>LEN(TRIM(J211))&gt;0</formula>
    </cfRule>
    <cfRule type="cellIs" dxfId="594" priority="585" stopIfTrue="1" operator="lessThan">
      <formula>#REF!</formula>
    </cfRule>
  </conditionalFormatting>
  <conditionalFormatting sqref="K211">
    <cfRule type="notContainsBlanks" dxfId="593" priority="582" stopIfTrue="1">
      <formula>LEN(TRIM(K211))&gt;0</formula>
    </cfRule>
    <cfRule type="cellIs" dxfId="592" priority="583" stopIfTrue="1" operator="lessThan">
      <formula>#REF!</formula>
    </cfRule>
  </conditionalFormatting>
  <conditionalFormatting sqref="L211">
    <cfRule type="notContainsBlanks" dxfId="591" priority="580" stopIfTrue="1">
      <formula>LEN(TRIM(L211))&gt;0</formula>
    </cfRule>
    <cfRule type="cellIs" dxfId="590" priority="581" stopIfTrue="1" operator="lessThan">
      <formula>#REF!</formula>
    </cfRule>
  </conditionalFormatting>
  <conditionalFormatting sqref="M209">
    <cfRule type="notContainsBlanks" dxfId="589" priority="590" stopIfTrue="1">
      <formula>LEN(TRIM(M209))&gt;0</formula>
    </cfRule>
    <cfRule type="cellIs" dxfId="588" priority="591" stopIfTrue="1" operator="lessThan">
      <formula>#REF!</formula>
    </cfRule>
  </conditionalFormatting>
  <conditionalFormatting sqref="N215:O215 I215 Q215">
    <cfRule type="notContainsBlanks" dxfId="587" priority="578" stopIfTrue="1">
      <formula>LEN(TRIM(I215))&gt;0</formula>
    </cfRule>
    <cfRule type="cellIs" dxfId="586" priority="579" stopIfTrue="1" operator="lessThan">
      <formula>#REF!</formula>
    </cfRule>
  </conditionalFormatting>
  <conditionalFormatting sqref="N209:O209 I209 Q209">
    <cfRule type="notContainsBlanks" dxfId="585" priority="592" stopIfTrue="1">
      <formula>LEN(TRIM(I209))&gt;0</formula>
    </cfRule>
    <cfRule type="cellIs" dxfId="584" priority="593" stopIfTrue="1" operator="lessThan">
      <formula>#REF!</formula>
    </cfRule>
  </conditionalFormatting>
  <conditionalFormatting sqref="N212:O212 I212 Q212">
    <cfRule type="notContainsBlanks" dxfId="583" priority="588" stopIfTrue="1">
      <formula>LEN(TRIM(I212))&gt;0</formula>
    </cfRule>
    <cfRule type="cellIs" dxfId="582" priority="589" stopIfTrue="1" operator="lessThan">
      <formula>#REF!</formula>
    </cfRule>
  </conditionalFormatting>
  <conditionalFormatting sqref="M215">
    <cfRule type="notContainsBlanks" dxfId="581" priority="576" stopIfTrue="1">
      <formula>LEN(TRIM(M215))&gt;0</formula>
    </cfRule>
    <cfRule type="cellIs" dxfId="580" priority="577" stopIfTrue="1" operator="lessThan">
      <formula>#REF!</formula>
    </cfRule>
  </conditionalFormatting>
  <conditionalFormatting sqref="J212:L212">
    <cfRule type="notContainsBlanks" dxfId="579" priority="566" stopIfTrue="1">
      <formula>LEN(TRIM(J212))&gt;0</formula>
    </cfRule>
    <cfRule type="cellIs" dxfId="578" priority="567" stopIfTrue="1" operator="lessThan">
      <formula>#REF!</formula>
    </cfRule>
  </conditionalFormatting>
  <conditionalFormatting sqref="J208">
    <cfRule type="notContainsBlanks" dxfId="577" priority="574" stopIfTrue="1">
      <formula>LEN(TRIM(J208))&gt;0</formula>
    </cfRule>
    <cfRule type="cellIs" dxfId="576" priority="575" stopIfTrue="1" operator="lessThan">
      <formula>#REF!</formula>
    </cfRule>
  </conditionalFormatting>
  <conditionalFormatting sqref="K208">
    <cfRule type="notContainsBlanks" dxfId="575" priority="572" stopIfTrue="1">
      <formula>LEN(TRIM(K208))&gt;0</formula>
    </cfRule>
    <cfRule type="cellIs" dxfId="574" priority="573" stopIfTrue="1" operator="lessThan">
      <formula>#REF!</formula>
    </cfRule>
  </conditionalFormatting>
  <conditionalFormatting sqref="L208">
    <cfRule type="notContainsBlanks" dxfId="573" priority="570" stopIfTrue="1">
      <formula>LEN(TRIM(L208))&gt;0</formula>
    </cfRule>
    <cfRule type="cellIs" dxfId="572" priority="571" stopIfTrue="1" operator="lessThan">
      <formula>#REF!</formula>
    </cfRule>
  </conditionalFormatting>
  <conditionalFormatting sqref="J209:L209">
    <cfRule type="notContainsBlanks" dxfId="571" priority="568" stopIfTrue="1">
      <formula>LEN(TRIM(J209))&gt;0</formula>
    </cfRule>
    <cfRule type="cellIs" dxfId="570" priority="569" stopIfTrue="1" operator="lessThan">
      <formula>#REF!</formula>
    </cfRule>
  </conditionalFormatting>
  <conditionalFormatting sqref="M222">
    <cfRule type="notContainsBlanks" dxfId="569" priority="558" stopIfTrue="1">
      <formula>LEN(TRIM(M222))&gt;0</formula>
    </cfRule>
    <cfRule type="cellIs" dxfId="568" priority="559" stopIfTrue="1" operator="lessThan">
      <formula>#REF!</formula>
    </cfRule>
  </conditionalFormatting>
  <conditionalFormatting sqref="J221">
    <cfRule type="notContainsBlanks" dxfId="567" priority="556" stopIfTrue="1">
      <formula>LEN(TRIM(J221))&gt;0</formula>
    </cfRule>
    <cfRule type="cellIs" dxfId="566" priority="557" stopIfTrue="1" operator="lessThan">
      <formula>#REF!</formula>
    </cfRule>
  </conditionalFormatting>
  <conditionalFormatting sqref="K221">
    <cfRule type="notContainsBlanks" dxfId="565" priority="554" stopIfTrue="1">
      <formula>LEN(TRIM(K221))&gt;0</formula>
    </cfRule>
    <cfRule type="cellIs" dxfId="564" priority="555" stopIfTrue="1" operator="lessThan">
      <formula>#REF!</formula>
    </cfRule>
  </conditionalFormatting>
  <conditionalFormatting sqref="L221">
    <cfRule type="notContainsBlanks" dxfId="563" priority="552" stopIfTrue="1">
      <formula>LEN(TRIM(L221))&gt;0</formula>
    </cfRule>
    <cfRule type="cellIs" dxfId="562" priority="553" stopIfTrue="1" operator="lessThan">
      <formula>#REF!</formula>
    </cfRule>
  </conditionalFormatting>
  <conditionalFormatting sqref="M219">
    <cfRule type="notContainsBlanks" dxfId="561" priority="562" stopIfTrue="1">
      <formula>LEN(TRIM(M219))&gt;0</formula>
    </cfRule>
    <cfRule type="cellIs" dxfId="560" priority="563" stopIfTrue="1" operator="lessThan">
      <formula>#REF!</formula>
    </cfRule>
  </conditionalFormatting>
  <conditionalFormatting sqref="N225:O225 I225 Q225">
    <cfRule type="notContainsBlanks" dxfId="559" priority="550" stopIfTrue="1">
      <formula>LEN(TRIM(I225))&gt;0</formula>
    </cfRule>
    <cfRule type="cellIs" dxfId="558" priority="551" stopIfTrue="1" operator="lessThan">
      <formula>#REF!</formula>
    </cfRule>
  </conditionalFormatting>
  <conditionalFormatting sqref="N219:O219 I219 Q219">
    <cfRule type="notContainsBlanks" dxfId="557" priority="564" stopIfTrue="1">
      <formula>LEN(TRIM(I219))&gt;0</formula>
    </cfRule>
    <cfRule type="cellIs" dxfId="556" priority="565" stopIfTrue="1" operator="lessThan">
      <formula>#REF!</formula>
    </cfRule>
  </conditionalFormatting>
  <conditionalFormatting sqref="N222:O222 I222 Q222">
    <cfRule type="notContainsBlanks" dxfId="555" priority="560" stopIfTrue="1">
      <formula>LEN(TRIM(I222))&gt;0</formula>
    </cfRule>
    <cfRule type="cellIs" dxfId="554" priority="561" stopIfTrue="1" operator="lessThan">
      <formula>#REF!</formula>
    </cfRule>
  </conditionalFormatting>
  <conditionalFormatting sqref="M225">
    <cfRule type="notContainsBlanks" dxfId="553" priority="548" stopIfTrue="1">
      <formula>LEN(TRIM(M225))&gt;0</formula>
    </cfRule>
    <cfRule type="cellIs" dxfId="552" priority="549" stopIfTrue="1" operator="lessThan">
      <formula>#REF!</formula>
    </cfRule>
  </conditionalFormatting>
  <conditionalFormatting sqref="J222:L222">
    <cfRule type="notContainsBlanks" dxfId="551" priority="538" stopIfTrue="1">
      <formula>LEN(TRIM(J222))&gt;0</formula>
    </cfRule>
    <cfRule type="cellIs" dxfId="550" priority="539" stopIfTrue="1" operator="lessThan">
      <formula>#REF!</formula>
    </cfRule>
  </conditionalFormatting>
  <conditionalFormatting sqref="J218">
    <cfRule type="notContainsBlanks" dxfId="549" priority="546" stopIfTrue="1">
      <formula>LEN(TRIM(J218))&gt;0</formula>
    </cfRule>
    <cfRule type="cellIs" dxfId="548" priority="547" stopIfTrue="1" operator="lessThan">
      <formula>#REF!</formula>
    </cfRule>
  </conditionalFormatting>
  <conditionalFormatting sqref="K218">
    <cfRule type="notContainsBlanks" dxfId="547" priority="544" stopIfTrue="1">
      <formula>LEN(TRIM(K218))&gt;0</formula>
    </cfRule>
    <cfRule type="cellIs" dxfId="546" priority="545" stopIfTrue="1" operator="lessThan">
      <formula>#REF!</formula>
    </cfRule>
  </conditionalFormatting>
  <conditionalFormatting sqref="L218">
    <cfRule type="notContainsBlanks" dxfId="545" priority="542" stopIfTrue="1">
      <formula>LEN(TRIM(L218))&gt;0</formula>
    </cfRule>
    <cfRule type="cellIs" dxfId="544" priority="543" stopIfTrue="1" operator="lessThan">
      <formula>#REF!</formula>
    </cfRule>
  </conditionalFormatting>
  <conditionalFormatting sqref="J219:L219">
    <cfRule type="notContainsBlanks" dxfId="543" priority="540" stopIfTrue="1">
      <formula>LEN(TRIM(J219))&gt;0</formula>
    </cfRule>
    <cfRule type="cellIs" dxfId="542" priority="541" stopIfTrue="1" operator="lessThan">
      <formula>#REF!</formula>
    </cfRule>
  </conditionalFormatting>
  <conditionalFormatting sqref="M232">
    <cfRule type="notContainsBlanks" dxfId="541" priority="530" stopIfTrue="1">
      <formula>LEN(TRIM(M232))&gt;0</formula>
    </cfRule>
    <cfRule type="cellIs" dxfId="540" priority="531" stopIfTrue="1" operator="lessThan">
      <formula>#REF!</formula>
    </cfRule>
  </conditionalFormatting>
  <conditionalFormatting sqref="J231">
    <cfRule type="notContainsBlanks" dxfId="539" priority="528" stopIfTrue="1">
      <formula>LEN(TRIM(J231))&gt;0</formula>
    </cfRule>
    <cfRule type="cellIs" dxfId="538" priority="529" stopIfTrue="1" operator="lessThan">
      <formula>#REF!</formula>
    </cfRule>
  </conditionalFormatting>
  <conditionalFormatting sqref="K231">
    <cfRule type="notContainsBlanks" dxfId="537" priority="526" stopIfTrue="1">
      <formula>LEN(TRIM(K231))&gt;0</formula>
    </cfRule>
    <cfRule type="cellIs" dxfId="536" priority="527" stopIfTrue="1" operator="lessThan">
      <formula>#REF!</formula>
    </cfRule>
  </conditionalFormatting>
  <conditionalFormatting sqref="L231">
    <cfRule type="notContainsBlanks" dxfId="535" priority="524" stopIfTrue="1">
      <formula>LEN(TRIM(L231))&gt;0</formula>
    </cfRule>
    <cfRule type="cellIs" dxfId="534" priority="525" stopIfTrue="1" operator="lessThan">
      <formula>#REF!</formula>
    </cfRule>
  </conditionalFormatting>
  <conditionalFormatting sqref="M229">
    <cfRule type="notContainsBlanks" dxfId="533" priority="534" stopIfTrue="1">
      <formula>LEN(TRIM(M229))&gt;0</formula>
    </cfRule>
    <cfRule type="cellIs" dxfId="532" priority="535" stopIfTrue="1" operator="lessThan">
      <formula>#REF!</formula>
    </cfRule>
  </conditionalFormatting>
  <conditionalFormatting sqref="N235:O235 I235 Q235">
    <cfRule type="notContainsBlanks" dxfId="531" priority="522" stopIfTrue="1">
      <formula>LEN(TRIM(I235))&gt;0</formula>
    </cfRule>
    <cfRule type="cellIs" dxfId="530" priority="523" stopIfTrue="1" operator="lessThan">
      <formula>#REF!</formula>
    </cfRule>
  </conditionalFormatting>
  <conditionalFormatting sqref="N229:O229 I229 Q229">
    <cfRule type="notContainsBlanks" dxfId="529" priority="536" stopIfTrue="1">
      <formula>LEN(TRIM(I229))&gt;0</formula>
    </cfRule>
    <cfRule type="cellIs" dxfId="528" priority="537" stopIfTrue="1" operator="lessThan">
      <formula>#REF!</formula>
    </cfRule>
  </conditionalFormatting>
  <conditionalFormatting sqref="N232:O232 I232 Q232">
    <cfRule type="notContainsBlanks" dxfId="527" priority="532" stopIfTrue="1">
      <formula>LEN(TRIM(I232))&gt;0</formula>
    </cfRule>
    <cfRule type="cellIs" dxfId="526" priority="533" stopIfTrue="1" operator="lessThan">
      <formula>#REF!</formula>
    </cfRule>
  </conditionalFormatting>
  <conditionalFormatting sqref="M235">
    <cfRule type="notContainsBlanks" dxfId="525" priority="520" stopIfTrue="1">
      <formula>LEN(TRIM(M235))&gt;0</formula>
    </cfRule>
    <cfRule type="cellIs" dxfId="524" priority="521" stopIfTrue="1" operator="lessThan">
      <formula>#REF!</formula>
    </cfRule>
  </conditionalFormatting>
  <conditionalFormatting sqref="J232:L232">
    <cfRule type="notContainsBlanks" dxfId="523" priority="510" stopIfTrue="1">
      <formula>LEN(TRIM(J232))&gt;0</formula>
    </cfRule>
    <cfRule type="cellIs" dxfId="522" priority="511" stopIfTrue="1" operator="lessThan">
      <formula>#REF!</formula>
    </cfRule>
  </conditionalFormatting>
  <conditionalFormatting sqref="J228">
    <cfRule type="notContainsBlanks" dxfId="521" priority="518" stopIfTrue="1">
      <formula>LEN(TRIM(J228))&gt;0</formula>
    </cfRule>
    <cfRule type="cellIs" dxfId="520" priority="519" stopIfTrue="1" operator="lessThan">
      <formula>#REF!</formula>
    </cfRule>
  </conditionalFormatting>
  <conditionalFormatting sqref="K228">
    <cfRule type="notContainsBlanks" dxfId="519" priority="516" stopIfTrue="1">
      <formula>LEN(TRIM(K228))&gt;0</formula>
    </cfRule>
    <cfRule type="cellIs" dxfId="518" priority="517" stopIfTrue="1" operator="lessThan">
      <formula>#REF!</formula>
    </cfRule>
  </conditionalFormatting>
  <conditionalFormatting sqref="L228">
    <cfRule type="notContainsBlanks" dxfId="517" priority="514" stopIfTrue="1">
      <formula>LEN(TRIM(L228))&gt;0</formula>
    </cfRule>
    <cfRule type="cellIs" dxfId="516" priority="515" stopIfTrue="1" operator="lessThan">
      <formula>#REF!</formula>
    </cfRule>
  </conditionalFormatting>
  <conditionalFormatting sqref="J229:L229">
    <cfRule type="notContainsBlanks" dxfId="515" priority="512" stopIfTrue="1">
      <formula>LEN(TRIM(J229))&gt;0</formula>
    </cfRule>
    <cfRule type="cellIs" dxfId="514" priority="513" stopIfTrue="1" operator="lessThan">
      <formula>#REF!</formula>
    </cfRule>
  </conditionalFormatting>
  <conditionalFormatting sqref="M242">
    <cfRule type="notContainsBlanks" dxfId="513" priority="502" stopIfTrue="1">
      <formula>LEN(TRIM(M242))&gt;0</formula>
    </cfRule>
    <cfRule type="cellIs" dxfId="512" priority="503" stopIfTrue="1" operator="lessThan">
      <formula>#REF!</formula>
    </cfRule>
  </conditionalFormatting>
  <conditionalFormatting sqref="J241">
    <cfRule type="notContainsBlanks" dxfId="511" priority="500" stopIfTrue="1">
      <formula>LEN(TRIM(J241))&gt;0</formula>
    </cfRule>
    <cfRule type="cellIs" dxfId="510" priority="501" stopIfTrue="1" operator="lessThan">
      <formula>#REF!</formula>
    </cfRule>
  </conditionalFormatting>
  <conditionalFormatting sqref="K241">
    <cfRule type="notContainsBlanks" dxfId="509" priority="498" stopIfTrue="1">
      <formula>LEN(TRIM(K241))&gt;0</formula>
    </cfRule>
    <cfRule type="cellIs" dxfId="508" priority="499" stopIfTrue="1" operator="lessThan">
      <formula>#REF!</formula>
    </cfRule>
  </conditionalFormatting>
  <conditionalFormatting sqref="L241">
    <cfRule type="notContainsBlanks" dxfId="507" priority="496" stopIfTrue="1">
      <formula>LEN(TRIM(L241))&gt;0</formula>
    </cfRule>
    <cfRule type="cellIs" dxfId="506" priority="497" stopIfTrue="1" operator="lessThan">
      <formula>#REF!</formula>
    </cfRule>
  </conditionalFormatting>
  <conditionalFormatting sqref="M239">
    <cfRule type="notContainsBlanks" dxfId="505" priority="506" stopIfTrue="1">
      <formula>LEN(TRIM(M239))&gt;0</formula>
    </cfRule>
    <cfRule type="cellIs" dxfId="504" priority="507" stopIfTrue="1" operator="lessThan">
      <formula>#REF!</formula>
    </cfRule>
  </conditionalFormatting>
  <conditionalFormatting sqref="N245:O245 I245 Q245">
    <cfRule type="notContainsBlanks" dxfId="503" priority="494" stopIfTrue="1">
      <formula>LEN(TRIM(I245))&gt;0</formula>
    </cfRule>
    <cfRule type="cellIs" dxfId="502" priority="495" stopIfTrue="1" operator="lessThan">
      <formula>#REF!</formula>
    </cfRule>
  </conditionalFormatting>
  <conditionalFormatting sqref="N239:O239 I239 Q239">
    <cfRule type="notContainsBlanks" dxfId="501" priority="508" stopIfTrue="1">
      <formula>LEN(TRIM(I239))&gt;0</formula>
    </cfRule>
    <cfRule type="cellIs" dxfId="500" priority="509" stopIfTrue="1" operator="lessThan">
      <formula>#REF!</formula>
    </cfRule>
  </conditionalFormatting>
  <conditionalFormatting sqref="N242:O242 I242 Q242">
    <cfRule type="notContainsBlanks" dxfId="499" priority="504" stopIfTrue="1">
      <formula>LEN(TRIM(I242))&gt;0</formula>
    </cfRule>
    <cfRule type="cellIs" dxfId="498" priority="505" stopIfTrue="1" operator="lessThan">
      <formula>#REF!</formula>
    </cfRule>
  </conditionalFormatting>
  <conditionalFormatting sqref="M245">
    <cfRule type="notContainsBlanks" dxfId="497" priority="492" stopIfTrue="1">
      <formula>LEN(TRIM(M245))&gt;0</formula>
    </cfRule>
    <cfRule type="cellIs" dxfId="496" priority="493" stopIfTrue="1" operator="lessThan">
      <formula>#REF!</formula>
    </cfRule>
  </conditionalFormatting>
  <conditionalFormatting sqref="J242:L242">
    <cfRule type="notContainsBlanks" dxfId="495" priority="482" stopIfTrue="1">
      <formula>LEN(TRIM(J242))&gt;0</formula>
    </cfRule>
    <cfRule type="cellIs" dxfId="494" priority="483" stopIfTrue="1" operator="lessThan">
      <formula>#REF!</formula>
    </cfRule>
  </conditionalFormatting>
  <conditionalFormatting sqref="J238">
    <cfRule type="notContainsBlanks" dxfId="493" priority="490" stopIfTrue="1">
      <formula>LEN(TRIM(J238))&gt;0</formula>
    </cfRule>
    <cfRule type="cellIs" dxfId="492" priority="491" stopIfTrue="1" operator="lessThan">
      <formula>#REF!</formula>
    </cfRule>
  </conditionalFormatting>
  <conditionalFormatting sqref="K238">
    <cfRule type="notContainsBlanks" dxfId="491" priority="488" stopIfTrue="1">
      <formula>LEN(TRIM(K238))&gt;0</formula>
    </cfRule>
    <cfRule type="cellIs" dxfId="490" priority="489" stopIfTrue="1" operator="lessThan">
      <formula>#REF!</formula>
    </cfRule>
  </conditionalFormatting>
  <conditionalFormatting sqref="L238">
    <cfRule type="notContainsBlanks" dxfId="489" priority="486" stopIfTrue="1">
      <formula>LEN(TRIM(L238))&gt;0</formula>
    </cfRule>
    <cfRule type="cellIs" dxfId="488" priority="487" stopIfTrue="1" operator="lessThan">
      <formula>#REF!</formula>
    </cfRule>
  </conditionalFormatting>
  <conditionalFormatting sqref="J239:L239">
    <cfRule type="notContainsBlanks" dxfId="487" priority="484" stopIfTrue="1">
      <formula>LEN(TRIM(J239))&gt;0</formula>
    </cfRule>
    <cfRule type="cellIs" dxfId="486" priority="485" stopIfTrue="1" operator="lessThan">
      <formula>#REF!</formula>
    </cfRule>
  </conditionalFormatting>
  <conditionalFormatting sqref="J252:L252">
    <cfRule type="notContainsBlanks" dxfId="485" priority="454" stopIfTrue="1">
      <formula>LEN(TRIM(J252))&gt;0</formula>
    </cfRule>
    <cfRule type="cellIs" dxfId="484" priority="455" stopIfTrue="1" operator="lessThan">
      <formula>#REF!</formula>
    </cfRule>
  </conditionalFormatting>
  <conditionalFormatting sqref="M252">
    <cfRule type="notContainsBlanks" dxfId="483" priority="474" stopIfTrue="1">
      <formula>LEN(TRIM(M252))&gt;0</formula>
    </cfRule>
    <cfRule type="cellIs" dxfId="482" priority="475" stopIfTrue="1" operator="lessThan">
      <formula>#REF!</formula>
    </cfRule>
  </conditionalFormatting>
  <conditionalFormatting sqref="J251">
    <cfRule type="notContainsBlanks" dxfId="481" priority="472" stopIfTrue="1">
      <formula>LEN(TRIM(J251))&gt;0</formula>
    </cfRule>
    <cfRule type="cellIs" dxfId="480" priority="473" stopIfTrue="1" operator="lessThan">
      <formula>#REF!</formula>
    </cfRule>
  </conditionalFormatting>
  <conditionalFormatting sqref="K251">
    <cfRule type="notContainsBlanks" dxfId="479" priority="470" stopIfTrue="1">
      <formula>LEN(TRIM(K251))&gt;0</formula>
    </cfRule>
    <cfRule type="cellIs" dxfId="478" priority="471" stopIfTrue="1" operator="lessThan">
      <formula>#REF!</formula>
    </cfRule>
  </conditionalFormatting>
  <conditionalFormatting sqref="L251">
    <cfRule type="notContainsBlanks" dxfId="477" priority="468" stopIfTrue="1">
      <formula>LEN(TRIM(L251))&gt;0</formula>
    </cfRule>
    <cfRule type="cellIs" dxfId="476" priority="469" stopIfTrue="1" operator="lessThan">
      <formula>#REF!</formula>
    </cfRule>
  </conditionalFormatting>
  <conditionalFormatting sqref="M249">
    <cfRule type="notContainsBlanks" dxfId="475" priority="478" stopIfTrue="1">
      <formula>LEN(TRIM(M249))&gt;0</formula>
    </cfRule>
    <cfRule type="cellIs" dxfId="474" priority="479" stopIfTrue="1" operator="lessThan">
      <formula>#REF!</formula>
    </cfRule>
  </conditionalFormatting>
  <conditionalFormatting sqref="N255:O255 I255 Q255">
    <cfRule type="notContainsBlanks" dxfId="473" priority="466" stopIfTrue="1">
      <formula>LEN(TRIM(I255))&gt;0</formula>
    </cfRule>
    <cfRule type="cellIs" dxfId="472" priority="467" stopIfTrue="1" operator="lessThan">
      <formula>#REF!</formula>
    </cfRule>
  </conditionalFormatting>
  <conditionalFormatting sqref="N249:O249 I249 Q249">
    <cfRule type="notContainsBlanks" dxfId="471" priority="480" stopIfTrue="1">
      <formula>LEN(TRIM(I249))&gt;0</formula>
    </cfRule>
    <cfRule type="cellIs" dxfId="470" priority="481" stopIfTrue="1" operator="lessThan">
      <formula>#REF!</formula>
    </cfRule>
  </conditionalFormatting>
  <conditionalFormatting sqref="N252:O252 I252 Q252">
    <cfRule type="notContainsBlanks" dxfId="469" priority="476" stopIfTrue="1">
      <formula>LEN(TRIM(I252))&gt;0</formula>
    </cfRule>
    <cfRule type="cellIs" dxfId="468" priority="477" stopIfTrue="1" operator="lessThan">
      <formula>#REF!</formula>
    </cfRule>
  </conditionalFormatting>
  <conditionalFormatting sqref="M255">
    <cfRule type="notContainsBlanks" dxfId="467" priority="464" stopIfTrue="1">
      <formula>LEN(TRIM(M255))&gt;0</formula>
    </cfRule>
    <cfRule type="cellIs" dxfId="466" priority="465" stopIfTrue="1" operator="lessThan">
      <formula>#REF!</formula>
    </cfRule>
  </conditionalFormatting>
  <conditionalFormatting sqref="J248">
    <cfRule type="notContainsBlanks" dxfId="465" priority="462" stopIfTrue="1">
      <formula>LEN(TRIM(J248))&gt;0</formula>
    </cfRule>
    <cfRule type="cellIs" dxfId="464" priority="463" stopIfTrue="1" operator="lessThan">
      <formula>#REF!</formula>
    </cfRule>
  </conditionalFormatting>
  <conditionalFormatting sqref="K248">
    <cfRule type="notContainsBlanks" dxfId="463" priority="460" stopIfTrue="1">
      <formula>LEN(TRIM(K248))&gt;0</formula>
    </cfRule>
    <cfRule type="cellIs" dxfId="462" priority="461" stopIfTrue="1" operator="lessThan">
      <formula>#REF!</formula>
    </cfRule>
  </conditionalFormatting>
  <conditionalFormatting sqref="L248">
    <cfRule type="notContainsBlanks" dxfId="461" priority="458" stopIfTrue="1">
      <formula>LEN(TRIM(L248))&gt;0</formula>
    </cfRule>
    <cfRule type="cellIs" dxfId="460" priority="459" stopIfTrue="1" operator="lessThan">
      <formula>#REF!</formula>
    </cfRule>
  </conditionalFormatting>
  <conditionalFormatting sqref="J249:L249">
    <cfRule type="notContainsBlanks" dxfId="459" priority="456" stopIfTrue="1">
      <formula>LEN(TRIM(J249))&gt;0</formula>
    </cfRule>
    <cfRule type="cellIs" dxfId="458" priority="457" stopIfTrue="1" operator="lessThan">
      <formula>#REF!</formula>
    </cfRule>
  </conditionalFormatting>
  <conditionalFormatting sqref="J12:L12">
    <cfRule type="notContainsBlanks" dxfId="457" priority="452" stopIfTrue="1">
      <formula>LEN(TRIM(J12))&gt;0</formula>
    </cfRule>
    <cfRule type="cellIs" dxfId="456" priority="453" stopIfTrue="1" operator="lessThan">
      <formula>#REF!</formula>
    </cfRule>
  </conditionalFormatting>
  <conditionalFormatting sqref="J11">
    <cfRule type="notContainsBlanks" dxfId="455" priority="450" stopIfTrue="1">
      <formula>LEN(TRIM(J11))&gt;0</formula>
    </cfRule>
    <cfRule type="cellIs" dxfId="454" priority="451" stopIfTrue="1" operator="lessThan">
      <formula>#REF!</formula>
    </cfRule>
  </conditionalFormatting>
  <conditionalFormatting sqref="K11">
    <cfRule type="notContainsBlanks" dxfId="453" priority="448" stopIfTrue="1">
      <formula>LEN(TRIM(K11))&gt;0</formula>
    </cfRule>
    <cfRule type="cellIs" dxfId="452" priority="449" stopIfTrue="1" operator="lessThan">
      <formula>#REF!</formula>
    </cfRule>
  </conditionalFormatting>
  <conditionalFormatting sqref="L11">
    <cfRule type="notContainsBlanks" dxfId="451" priority="446" stopIfTrue="1">
      <formula>LEN(TRIM(L11))&gt;0</formula>
    </cfRule>
    <cfRule type="cellIs" dxfId="450" priority="447" stopIfTrue="1" operator="lessThan">
      <formula>#REF!</formula>
    </cfRule>
  </conditionalFormatting>
  <conditionalFormatting sqref="J14:L14">
    <cfRule type="notContainsBlanks" dxfId="449" priority="444" stopIfTrue="1">
      <formula>LEN(TRIM(J14))&gt;0</formula>
    </cfRule>
    <cfRule type="cellIs" dxfId="448" priority="445" stopIfTrue="1" operator="lessThan">
      <formula>#REF!</formula>
    </cfRule>
  </conditionalFormatting>
  <conditionalFormatting sqref="J13">
    <cfRule type="notContainsBlanks" dxfId="447" priority="442" stopIfTrue="1">
      <formula>LEN(TRIM(J13))&gt;0</formula>
    </cfRule>
    <cfRule type="cellIs" dxfId="446" priority="443" stopIfTrue="1" operator="lessThan">
      <formula>#REF!</formula>
    </cfRule>
  </conditionalFormatting>
  <conditionalFormatting sqref="K13">
    <cfRule type="notContainsBlanks" dxfId="445" priority="440" stopIfTrue="1">
      <formula>LEN(TRIM(K13))&gt;0</formula>
    </cfRule>
    <cfRule type="cellIs" dxfId="444" priority="441" stopIfTrue="1" operator="lessThan">
      <formula>#REF!</formula>
    </cfRule>
  </conditionalFormatting>
  <conditionalFormatting sqref="L13">
    <cfRule type="notContainsBlanks" dxfId="443" priority="438" stopIfTrue="1">
      <formula>LEN(TRIM(L13))&gt;0</formula>
    </cfRule>
    <cfRule type="cellIs" dxfId="442" priority="439" stopIfTrue="1" operator="lessThan">
      <formula>#REF!</formula>
    </cfRule>
  </conditionalFormatting>
  <conditionalFormatting sqref="J16:L16">
    <cfRule type="notContainsBlanks" dxfId="441" priority="436" stopIfTrue="1">
      <formula>LEN(TRIM(J16))&gt;0</formula>
    </cfRule>
    <cfRule type="cellIs" dxfId="440" priority="437" stopIfTrue="1" operator="lessThan">
      <formula>#REF!</formula>
    </cfRule>
  </conditionalFormatting>
  <conditionalFormatting sqref="J15">
    <cfRule type="notContainsBlanks" dxfId="439" priority="434" stopIfTrue="1">
      <formula>LEN(TRIM(J15))&gt;0</formula>
    </cfRule>
    <cfRule type="cellIs" dxfId="438" priority="435" stopIfTrue="1" operator="lessThan">
      <formula>#REF!</formula>
    </cfRule>
  </conditionalFormatting>
  <conditionalFormatting sqref="K15">
    <cfRule type="notContainsBlanks" dxfId="437" priority="432" stopIfTrue="1">
      <formula>LEN(TRIM(K15))&gt;0</formula>
    </cfRule>
    <cfRule type="cellIs" dxfId="436" priority="433" stopIfTrue="1" operator="lessThan">
      <formula>#REF!</formula>
    </cfRule>
  </conditionalFormatting>
  <conditionalFormatting sqref="L15">
    <cfRule type="notContainsBlanks" dxfId="435" priority="430" stopIfTrue="1">
      <formula>LEN(TRIM(L15))&gt;0</formula>
    </cfRule>
    <cfRule type="cellIs" dxfId="434" priority="431" stopIfTrue="1" operator="lessThan">
      <formula>#REF!</formula>
    </cfRule>
  </conditionalFormatting>
  <conditionalFormatting sqref="J18:L18">
    <cfRule type="notContainsBlanks" dxfId="433" priority="428" stopIfTrue="1">
      <formula>LEN(TRIM(J18))&gt;0</formula>
    </cfRule>
    <cfRule type="cellIs" dxfId="432" priority="429" stopIfTrue="1" operator="lessThan">
      <formula>#REF!</formula>
    </cfRule>
  </conditionalFormatting>
  <conditionalFormatting sqref="J17">
    <cfRule type="notContainsBlanks" dxfId="431" priority="426" stopIfTrue="1">
      <formula>LEN(TRIM(J17))&gt;0</formula>
    </cfRule>
    <cfRule type="cellIs" dxfId="430" priority="427" stopIfTrue="1" operator="lessThan">
      <formula>#REF!</formula>
    </cfRule>
  </conditionalFormatting>
  <conditionalFormatting sqref="K17">
    <cfRule type="notContainsBlanks" dxfId="429" priority="424" stopIfTrue="1">
      <formula>LEN(TRIM(K17))&gt;0</formula>
    </cfRule>
    <cfRule type="cellIs" dxfId="428" priority="425" stopIfTrue="1" operator="lessThan">
      <formula>#REF!</formula>
    </cfRule>
  </conditionalFormatting>
  <conditionalFormatting sqref="L17">
    <cfRule type="notContainsBlanks" dxfId="427" priority="422" stopIfTrue="1">
      <formula>LEN(TRIM(L17))&gt;0</formula>
    </cfRule>
    <cfRule type="cellIs" dxfId="426" priority="423" stopIfTrue="1" operator="lessThan">
      <formula>#REF!</formula>
    </cfRule>
  </conditionalFormatting>
  <conditionalFormatting sqref="J20:L20">
    <cfRule type="notContainsBlanks" dxfId="425" priority="420" stopIfTrue="1">
      <formula>LEN(TRIM(J20))&gt;0</formula>
    </cfRule>
    <cfRule type="cellIs" dxfId="424" priority="421" stopIfTrue="1" operator="lessThan">
      <formula>#REF!</formula>
    </cfRule>
  </conditionalFormatting>
  <conditionalFormatting sqref="J19">
    <cfRule type="notContainsBlanks" dxfId="423" priority="418" stopIfTrue="1">
      <formula>LEN(TRIM(J19))&gt;0</formula>
    </cfRule>
    <cfRule type="cellIs" dxfId="422" priority="419" stopIfTrue="1" operator="lessThan">
      <formula>#REF!</formula>
    </cfRule>
  </conditionalFormatting>
  <conditionalFormatting sqref="K19">
    <cfRule type="notContainsBlanks" dxfId="421" priority="416" stopIfTrue="1">
      <formula>LEN(TRIM(K19))&gt;0</formula>
    </cfRule>
    <cfRule type="cellIs" dxfId="420" priority="417" stopIfTrue="1" operator="lessThan">
      <formula>#REF!</formula>
    </cfRule>
  </conditionalFormatting>
  <conditionalFormatting sqref="L19">
    <cfRule type="notContainsBlanks" dxfId="419" priority="414" stopIfTrue="1">
      <formula>LEN(TRIM(L19))&gt;0</formula>
    </cfRule>
    <cfRule type="cellIs" dxfId="418" priority="415" stopIfTrue="1" operator="lessThan">
      <formula>#REF!</formula>
    </cfRule>
  </conditionalFormatting>
  <conditionalFormatting sqref="J22:L22">
    <cfRule type="notContainsBlanks" dxfId="417" priority="412" stopIfTrue="1">
      <formula>LEN(TRIM(J22))&gt;0</formula>
    </cfRule>
    <cfRule type="cellIs" dxfId="416" priority="413" stopIfTrue="1" operator="lessThan">
      <formula>#REF!</formula>
    </cfRule>
  </conditionalFormatting>
  <conditionalFormatting sqref="J21">
    <cfRule type="notContainsBlanks" dxfId="415" priority="410" stopIfTrue="1">
      <formula>LEN(TRIM(J21))&gt;0</formula>
    </cfRule>
    <cfRule type="cellIs" dxfId="414" priority="411" stopIfTrue="1" operator="lessThan">
      <formula>#REF!</formula>
    </cfRule>
  </conditionalFormatting>
  <conditionalFormatting sqref="K21">
    <cfRule type="notContainsBlanks" dxfId="413" priority="408" stopIfTrue="1">
      <formula>LEN(TRIM(K21))&gt;0</formula>
    </cfRule>
    <cfRule type="cellIs" dxfId="412" priority="409" stopIfTrue="1" operator="lessThan">
      <formula>#REF!</formula>
    </cfRule>
  </conditionalFormatting>
  <conditionalFormatting sqref="L21">
    <cfRule type="notContainsBlanks" dxfId="411" priority="406" stopIfTrue="1">
      <formula>LEN(TRIM(L21))&gt;0</formula>
    </cfRule>
    <cfRule type="cellIs" dxfId="410" priority="407" stopIfTrue="1" operator="lessThan">
      <formula>#REF!</formula>
    </cfRule>
  </conditionalFormatting>
  <conditionalFormatting sqref="J24:L24">
    <cfRule type="notContainsBlanks" dxfId="409" priority="404" stopIfTrue="1">
      <formula>LEN(TRIM(J24))&gt;0</formula>
    </cfRule>
    <cfRule type="cellIs" dxfId="408" priority="405" stopIfTrue="1" operator="lessThan">
      <formula>#REF!</formula>
    </cfRule>
  </conditionalFormatting>
  <conditionalFormatting sqref="J23">
    <cfRule type="notContainsBlanks" dxfId="407" priority="402" stopIfTrue="1">
      <formula>LEN(TRIM(J23))&gt;0</formula>
    </cfRule>
    <cfRule type="cellIs" dxfId="406" priority="403" stopIfTrue="1" operator="lessThan">
      <formula>#REF!</formula>
    </cfRule>
  </conditionalFormatting>
  <conditionalFormatting sqref="K23">
    <cfRule type="notContainsBlanks" dxfId="405" priority="400" stopIfTrue="1">
      <formula>LEN(TRIM(K23))&gt;0</formula>
    </cfRule>
    <cfRule type="cellIs" dxfId="404" priority="401" stopIfTrue="1" operator="lessThan">
      <formula>#REF!</formula>
    </cfRule>
  </conditionalFormatting>
  <conditionalFormatting sqref="L23">
    <cfRule type="notContainsBlanks" dxfId="403" priority="398" stopIfTrue="1">
      <formula>LEN(TRIM(L23))&gt;0</formula>
    </cfRule>
    <cfRule type="cellIs" dxfId="402" priority="399" stopIfTrue="1" operator="lessThan">
      <formula>#REF!</formula>
    </cfRule>
  </conditionalFormatting>
  <conditionalFormatting sqref="J26:L26">
    <cfRule type="notContainsBlanks" dxfId="401" priority="396" stopIfTrue="1">
      <formula>LEN(TRIM(J26))&gt;0</formula>
    </cfRule>
    <cfRule type="cellIs" dxfId="400" priority="397" stopIfTrue="1" operator="lessThan">
      <formula>#REF!</formula>
    </cfRule>
  </conditionalFormatting>
  <conditionalFormatting sqref="J25">
    <cfRule type="notContainsBlanks" dxfId="399" priority="394" stopIfTrue="1">
      <formula>LEN(TRIM(J25))&gt;0</formula>
    </cfRule>
    <cfRule type="cellIs" dxfId="398" priority="395" stopIfTrue="1" operator="lessThan">
      <formula>#REF!</formula>
    </cfRule>
  </conditionalFormatting>
  <conditionalFormatting sqref="K25">
    <cfRule type="notContainsBlanks" dxfId="397" priority="392" stopIfTrue="1">
      <formula>LEN(TRIM(K25))&gt;0</formula>
    </cfRule>
    <cfRule type="cellIs" dxfId="396" priority="393" stopIfTrue="1" operator="lessThan">
      <formula>#REF!</formula>
    </cfRule>
  </conditionalFormatting>
  <conditionalFormatting sqref="L25">
    <cfRule type="notContainsBlanks" dxfId="395" priority="390" stopIfTrue="1">
      <formula>LEN(TRIM(L25))&gt;0</formula>
    </cfRule>
    <cfRule type="cellIs" dxfId="394" priority="391" stopIfTrue="1" operator="lessThan">
      <formula>#REF!</formula>
    </cfRule>
  </conditionalFormatting>
  <conditionalFormatting sqref="J28:L28">
    <cfRule type="notContainsBlanks" dxfId="393" priority="388" stopIfTrue="1">
      <formula>LEN(TRIM(J28))&gt;0</formula>
    </cfRule>
    <cfRule type="cellIs" dxfId="392" priority="389" stopIfTrue="1" operator="lessThan">
      <formula>#REF!</formula>
    </cfRule>
  </conditionalFormatting>
  <conditionalFormatting sqref="J27">
    <cfRule type="notContainsBlanks" dxfId="391" priority="386" stopIfTrue="1">
      <formula>LEN(TRIM(J27))&gt;0</formula>
    </cfRule>
    <cfRule type="cellIs" dxfId="390" priority="387" stopIfTrue="1" operator="lessThan">
      <formula>#REF!</formula>
    </cfRule>
  </conditionalFormatting>
  <conditionalFormatting sqref="K27">
    <cfRule type="notContainsBlanks" dxfId="389" priority="384" stopIfTrue="1">
      <formula>LEN(TRIM(K27))&gt;0</formula>
    </cfRule>
    <cfRule type="cellIs" dxfId="388" priority="385" stopIfTrue="1" operator="lessThan">
      <formula>#REF!</formula>
    </cfRule>
  </conditionalFormatting>
  <conditionalFormatting sqref="L27">
    <cfRule type="notContainsBlanks" dxfId="387" priority="382" stopIfTrue="1">
      <formula>LEN(TRIM(L27))&gt;0</formula>
    </cfRule>
    <cfRule type="cellIs" dxfId="386" priority="383" stopIfTrue="1" operator="lessThan">
      <formula>#REF!</formula>
    </cfRule>
  </conditionalFormatting>
  <conditionalFormatting sqref="J84:L84">
    <cfRule type="notContainsBlanks" dxfId="385" priority="380" stopIfTrue="1">
      <formula>LEN(TRIM(J84))&gt;0</formula>
    </cfRule>
    <cfRule type="cellIs" dxfId="384" priority="381" stopIfTrue="1" operator="lessThan">
      <formula>#REF!</formula>
    </cfRule>
  </conditionalFormatting>
  <conditionalFormatting sqref="J83">
    <cfRule type="notContainsBlanks" dxfId="383" priority="378" stopIfTrue="1">
      <formula>LEN(TRIM(J83))&gt;0</formula>
    </cfRule>
    <cfRule type="cellIs" dxfId="382" priority="379" stopIfTrue="1" operator="lessThan">
      <formula>#REF!</formula>
    </cfRule>
  </conditionalFormatting>
  <conditionalFormatting sqref="K83">
    <cfRule type="notContainsBlanks" dxfId="381" priority="376" stopIfTrue="1">
      <formula>LEN(TRIM(K83))&gt;0</formula>
    </cfRule>
    <cfRule type="cellIs" dxfId="380" priority="377" stopIfTrue="1" operator="lessThan">
      <formula>#REF!</formula>
    </cfRule>
  </conditionalFormatting>
  <conditionalFormatting sqref="L83">
    <cfRule type="notContainsBlanks" dxfId="379" priority="374" stopIfTrue="1">
      <formula>LEN(TRIM(L83))&gt;0</formula>
    </cfRule>
    <cfRule type="cellIs" dxfId="378" priority="375" stopIfTrue="1" operator="lessThan">
      <formula>#REF!</formula>
    </cfRule>
  </conditionalFormatting>
  <conditionalFormatting sqref="J86:L86">
    <cfRule type="notContainsBlanks" dxfId="377" priority="372" stopIfTrue="1">
      <formula>LEN(TRIM(J86))&gt;0</formula>
    </cfRule>
    <cfRule type="cellIs" dxfId="376" priority="373" stopIfTrue="1" operator="lessThan">
      <formula>#REF!</formula>
    </cfRule>
  </conditionalFormatting>
  <conditionalFormatting sqref="J85">
    <cfRule type="notContainsBlanks" dxfId="375" priority="370" stopIfTrue="1">
      <formula>LEN(TRIM(J85))&gt;0</formula>
    </cfRule>
    <cfRule type="cellIs" dxfId="374" priority="371" stopIfTrue="1" operator="lessThan">
      <formula>#REF!</formula>
    </cfRule>
  </conditionalFormatting>
  <conditionalFormatting sqref="K85">
    <cfRule type="notContainsBlanks" dxfId="373" priority="368" stopIfTrue="1">
      <formula>LEN(TRIM(K85))&gt;0</formula>
    </cfRule>
    <cfRule type="cellIs" dxfId="372" priority="369" stopIfTrue="1" operator="lessThan">
      <formula>#REF!</formula>
    </cfRule>
  </conditionalFormatting>
  <conditionalFormatting sqref="L85">
    <cfRule type="notContainsBlanks" dxfId="371" priority="366" stopIfTrue="1">
      <formula>LEN(TRIM(L85))&gt;0</formula>
    </cfRule>
    <cfRule type="cellIs" dxfId="370" priority="367" stopIfTrue="1" operator="lessThan">
      <formula>#REF!</formula>
    </cfRule>
  </conditionalFormatting>
  <conditionalFormatting sqref="J80:L80">
    <cfRule type="notContainsBlanks" dxfId="369" priority="364" stopIfTrue="1">
      <formula>LEN(TRIM(J80))&gt;0</formula>
    </cfRule>
    <cfRule type="cellIs" dxfId="368" priority="365" stopIfTrue="1" operator="lessThan">
      <formula>#REF!</formula>
    </cfRule>
  </conditionalFormatting>
  <conditionalFormatting sqref="J79">
    <cfRule type="notContainsBlanks" dxfId="367" priority="362" stopIfTrue="1">
      <formula>LEN(TRIM(J79))&gt;0</formula>
    </cfRule>
    <cfRule type="cellIs" dxfId="366" priority="363" stopIfTrue="1" operator="lessThan">
      <formula>#REF!</formula>
    </cfRule>
  </conditionalFormatting>
  <conditionalFormatting sqref="K79">
    <cfRule type="notContainsBlanks" dxfId="365" priority="360" stopIfTrue="1">
      <formula>LEN(TRIM(K79))&gt;0</formula>
    </cfRule>
    <cfRule type="cellIs" dxfId="364" priority="361" stopIfTrue="1" operator="lessThan">
      <formula>#REF!</formula>
    </cfRule>
  </conditionalFormatting>
  <conditionalFormatting sqref="L79">
    <cfRule type="notContainsBlanks" dxfId="363" priority="358" stopIfTrue="1">
      <formula>LEN(TRIM(L79))&gt;0</formula>
    </cfRule>
    <cfRule type="cellIs" dxfId="362" priority="359" stopIfTrue="1" operator="lessThan">
      <formula>#REF!</formula>
    </cfRule>
  </conditionalFormatting>
  <conditionalFormatting sqref="J82:L82">
    <cfRule type="notContainsBlanks" dxfId="361" priority="356" stopIfTrue="1">
      <formula>LEN(TRIM(J82))&gt;0</formula>
    </cfRule>
    <cfRule type="cellIs" dxfId="360" priority="357" stopIfTrue="1" operator="lessThan">
      <formula>#REF!</formula>
    </cfRule>
  </conditionalFormatting>
  <conditionalFormatting sqref="J81">
    <cfRule type="notContainsBlanks" dxfId="359" priority="354" stopIfTrue="1">
      <formula>LEN(TRIM(J81))&gt;0</formula>
    </cfRule>
    <cfRule type="cellIs" dxfId="358" priority="355" stopIfTrue="1" operator="lessThan">
      <formula>#REF!</formula>
    </cfRule>
  </conditionalFormatting>
  <conditionalFormatting sqref="K81">
    <cfRule type="notContainsBlanks" dxfId="357" priority="352" stopIfTrue="1">
      <formula>LEN(TRIM(K81))&gt;0</formula>
    </cfRule>
    <cfRule type="cellIs" dxfId="356" priority="353" stopIfTrue="1" operator="lessThan">
      <formula>#REF!</formula>
    </cfRule>
  </conditionalFormatting>
  <conditionalFormatting sqref="L81">
    <cfRule type="notContainsBlanks" dxfId="355" priority="350" stopIfTrue="1">
      <formula>LEN(TRIM(L81))&gt;0</formula>
    </cfRule>
    <cfRule type="cellIs" dxfId="354" priority="351" stopIfTrue="1" operator="lessThan">
      <formula>#REF!</formula>
    </cfRule>
  </conditionalFormatting>
  <conditionalFormatting sqref="J72:L72">
    <cfRule type="notContainsBlanks" dxfId="353" priority="348" stopIfTrue="1">
      <formula>LEN(TRIM(J72))&gt;0</formula>
    </cfRule>
    <cfRule type="cellIs" dxfId="352" priority="349" stopIfTrue="1" operator="lessThan">
      <formula>#REF!</formula>
    </cfRule>
  </conditionalFormatting>
  <conditionalFormatting sqref="J71">
    <cfRule type="notContainsBlanks" dxfId="351" priority="346" stopIfTrue="1">
      <formula>LEN(TRIM(J71))&gt;0</formula>
    </cfRule>
    <cfRule type="cellIs" dxfId="350" priority="347" stopIfTrue="1" operator="lessThan">
      <formula>#REF!</formula>
    </cfRule>
  </conditionalFormatting>
  <conditionalFormatting sqref="K71">
    <cfRule type="notContainsBlanks" dxfId="349" priority="344" stopIfTrue="1">
      <formula>LEN(TRIM(K71))&gt;0</formula>
    </cfRule>
    <cfRule type="cellIs" dxfId="348" priority="345" stopIfTrue="1" operator="lessThan">
      <formula>#REF!</formula>
    </cfRule>
  </conditionalFormatting>
  <conditionalFormatting sqref="L71">
    <cfRule type="notContainsBlanks" dxfId="347" priority="342" stopIfTrue="1">
      <formula>LEN(TRIM(L71))&gt;0</formula>
    </cfRule>
    <cfRule type="cellIs" dxfId="346" priority="343" stopIfTrue="1" operator="lessThan">
      <formula>#REF!</formula>
    </cfRule>
  </conditionalFormatting>
  <conditionalFormatting sqref="J74:L74">
    <cfRule type="notContainsBlanks" dxfId="345" priority="340" stopIfTrue="1">
      <formula>LEN(TRIM(J74))&gt;0</formula>
    </cfRule>
    <cfRule type="cellIs" dxfId="344" priority="341" stopIfTrue="1" operator="lessThan">
      <formula>#REF!</formula>
    </cfRule>
  </conditionalFormatting>
  <conditionalFormatting sqref="J73">
    <cfRule type="notContainsBlanks" dxfId="343" priority="338" stopIfTrue="1">
      <formula>LEN(TRIM(J73))&gt;0</formula>
    </cfRule>
    <cfRule type="cellIs" dxfId="342" priority="339" stopIfTrue="1" operator="lessThan">
      <formula>#REF!</formula>
    </cfRule>
  </conditionalFormatting>
  <conditionalFormatting sqref="K73">
    <cfRule type="notContainsBlanks" dxfId="341" priority="336" stopIfTrue="1">
      <formula>LEN(TRIM(K73))&gt;0</formula>
    </cfRule>
    <cfRule type="cellIs" dxfId="340" priority="337" stopIfTrue="1" operator="lessThan">
      <formula>#REF!</formula>
    </cfRule>
  </conditionalFormatting>
  <conditionalFormatting sqref="L73">
    <cfRule type="notContainsBlanks" dxfId="339" priority="334" stopIfTrue="1">
      <formula>LEN(TRIM(L73))&gt;0</formula>
    </cfRule>
    <cfRule type="cellIs" dxfId="338" priority="335" stopIfTrue="1" operator="lessThan">
      <formula>#REF!</formula>
    </cfRule>
  </conditionalFormatting>
  <conditionalFormatting sqref="J76:L76">
    <cfRule type="notContainsBlanks" dxfId="337" priority="332" stopIfTrue="1">
      <formula>LEN(TRIM(J76))&gt;0</formula>
    </cfRule>
    <cfRule type="cellIs" dxfId="336" priority="333" stopIfTrue="1" operator="lessThan">
      <formula>#REF!</formula>
    </cfRule>
  </conditionalFormatting>
  <conditionalFormatting sqref="J75">
    <cfRule type="notContainsBlanks" dxfId="335" priority="330" stopIfTrue="1">
      <formula>LEN(TRIM(J75))&gt;0</formula>
    </cfRule>
    <cfRule type="cellIs" dxfId="334" priority="331" stopIfTrue="1" operator="lessThan">
      <formula>#REF!</formula>
    </cfRule>
  </conditionalFormatting>
  <conditionalFormatting sqref="K75">
    <cfRule type="notContainsBlanks" dxfId="333" priority="328" stopIfTrue="1">
      <formula>LEN(TRIM(K75))&gt;0</formula>
    </cfRule>
    <cfRule type="cellIs" dxfId="332" priority="329" stopIfTrue="1" operator="lessThan">
      <formula>#REF!</formula>
    </cfRule>
  </conditionalFormatting>
  <conditionalFormatting sqref="L75">
    <cfRule type="notContainsBlanks" dxfId="331" priority="326" stopIfTrue="1">
      <formula>LEN(TRIM(L75))&gt;0</formula>
    </cfRule>
    <cfRule type="cellIs" dxfId="330" priority="327" stopIfTrue="1" operator="lessThan">
      <formula>#REF!</formula>
    </cfRule>
  </conditionalFormatting>
  <conditionalFormatting sqref="J78:L78">
    <cfRule type="notContainsBlanks" dxfId="329" priority="324" stopIfTrue="1">
      <formula>LEN(TRIM(J78))&gt;0</formula>
    </cfRule>
    <cfRule type="cellIs" dxfId="328" priority="325" stopIfTrue="1" operator="lessThan">
      <formula>#REF!</formula>
    </cfRule>
  </conditionalFormatting>
  <conditionalFormatting sqref="J77">
    <cfRule type="notContainsBlanks" dxfId="327" priority="322" stopIfTrue="1">
      <formula>LEN(TRIM(J77))&gt;0</formula>
    </cfRule>
    <cfRule type="cellIs" dxfId="326" priority="323" stopIfTrue="1" operator="lessThan">
      <formula>#REF!</formula>
    </cfRule>
  </conditionalFormatting>
  <conditionalFormatting sqref="K77">
    <cfRule type="notContainsBlanks" dxfId="325" priority="320" stopIfTrue="1">
      <formula>LEN(TRIM(K77))&gt;0</formula>
    </cfRule>
    <cfRule type="cellIs" dxfId="324" priority="321" stopIfTrue="1" operator="lessThan">
      <formula>#REF!</formula>
    </cfRule>
  </conditionalFormatting>
  <conditionalFormatting sqref="L77">
    <cfRule type="notContainsBlanks" dxfId="323" priority="318" stopIfTrue="1">
      <formula>LEN(TRIM(L77))&gt;0</formula>
    </cfRule>
    <cfRule type="cellIs" dxfId="322" priority="319" stopIfTrue="1" operator="lessThan">
      <formula>#REF!</formula>
    </cfRule>
  </conditionalFormatting>
  <conditionalFormatting sqref="J68:L68">
    <cfRule type="notContainsBlanks" dxfId="321" priority="316" stopIfTrue="1">
      <formula>LEN(TRIM(J68))&gt;0</formula>
    </cfRule>
    <cfRule type="cellIs" dxfId="320" priority="317" stopIfTrue="1" operator="lessThan">
      <formula>#REF!</formula>
    </cfRule>
  </conditionalFormatting>
  <conditionalFormatting sqref="J67">
    <cfRule type="notContainsBlanks" dxfId="319" priority="314" stopIfTrue="1">
      <formula>LEN(TRIM(J67))&gt;0</formula>
    </cfRule>
    <cfRule type="cellIs" dxfId="318" priority="315" stopIfTrue="1" operator="lessThan">
      <formula>#REF!</formula>
    </cfRule>
  </conditionalFormatting>
  <conditionalFormatting sqref="K67">
    <cfRule type="notContainsBlanks" dxfId="317" priority="312" stopIfTrue="1">
      <formula>LEN(TRIM(K67))&gt;0</formula>
    </cfRule>
    <cfRule type="cellIs" dxfId="316" priority="313" stopIfTrue="1" operator="lessThan">
      <formula>#REF!</formula>
    </cfRule>
  </conditionalFormatting>
  <conditionalFormatting sqref="L67">
    <cfRule type="notContainsBlanks" dxfId="315" priority="310" stopIfTrue="1">
      <formula>LEN(TRIM(L67))&gt;0</formula>
    </cfRule>
    <cfRule type="cellIs" dxfId="314" priority="311" stopIfTrue="1" operator="lessThan">
      <formula>#REF!</formula>
    </cfRule>
  </conditionalFormatting>
  <conditionalFormatting sqref="J70:L70">
    <cfRule type="notContainsBlanks" dxfId="313" priority="308" stopIfTrue="1">
      <formula>LEN(TRIM(J70))&gt;0</formula>
    </cfRule>
    <cfRule type="cellIs" dxfId="312" priority="309" stopIfTrue="1" operator="lessThan">
      <formula>#REF!</formula>
    </cfRule>
  </conditionalFormatting>
  <conditionalFormatting sqref="J69">
    <cfRule type="notContainsBlanks" dxfId="311" priority="306" stopIfTrue="1">
      <formula>LEN(TRIM(J69))&gt;0</formula>
    </cfRule>
    <cfRule type="cellIs" dxfId="310" priority="307" stopIfTrue="1" operator="lessThan">
      <formula>#REF!</formula>
    </cfRule>
  </conditionalFormatting>
  <conditionalFormatting sqref="K69">
    <cfRule type="notContainsBlanks" dxfId="309" priority="304" stopIfTrue="1">
      <formula>LEN(TRIM(K69))&gt;0</formula>
    </cfRule>
    <cfRule type="cellIs" dxfId="308" priority="305" stopIfTrue="1" operator="lessThan">
      <formula>#REF!</formula>
    </cfRule>
  </conditionalFormatting>
  <conditionalFormatting sqref="L69">
    <cfRule type="notContainsBlanks" dxfId="307" priority="302" stopIfTrue="1">
      <formula>LEN(TRIM(L69))&gt;0</formula>
    </cfRule>
    <cfRule type="cellIs" dxfId="306" priority="303" stopIfTrue="1" operator="lessThan">
      <formula>#REF!</formula>
    </cfRule>
  </conditionalFormatting>
  <conditionalFormatting sqref="J60:L60">
    <cfRule type="notContainsBlanks" dxfId="305" priority="300" stopIfTrue="1">
      <formula>LEN(TRIM(J60))&gt;0</formula>
    </cfRule>
    <cfRule type="cellIs" dxfId="304" priority="301" stopIfTrue="1" operator="lessThan">
      <formula>#REF!</formula>
    </cfRule>
  </conditionalFormatting>
  <conditionalFormatting sqref="J59">
    <cfRule type="notContainsBlanks" dxfId="303" priority="298" stopIfTrue="1">
      <formula>LEN(TRIM(J59))&gt;0</formula>
    </cfRule>
    <cfRule type="cellIs" dxfId="302" priority="299" stopIfTrue="1" operator="lessThan">
      <formula>#REF!</formula>
    </cfRule>
  </conditionalFormatting>
  <conditionalFormatting sqref="K59">
    <cfRule type="notContainsBlanks" dxfId="301" priority="296" stopIfTrue="1">
      <formula>LEN(TRIM(K59))&gt;0</formula>
    </cfRule>
    <cfRule type="cellIs" dxfId="300" priority="297" stopIfTrue="1" operator="lessThan">
      <formula>#REF!</formula>
    </cfRule>
  </conditionalFormatting>
  <conditionalFormatting sqref="L59">
    <cfRule type="notContainsBlanks" dxfId="299" priority="294" stopIfTrue="1">
      <formula>LEN(TRIM(L59))&gt;0</formula>
    </cfRule>
    <cfRule type="cellIs" dxfId="298" priority="295" stopIfTrue="1" operator="lessThan">
      <formula>#REF!</formula>
    </cfRule>
  </conditionalFormatting>
  <conditionalFormatting sqref="J62:L62">
    <cfRule type="notContainsBlanks" dxfId="297" priority="292" stopIfTrue="1">
      <formula>LEN(TRIM(J62))&gt;0</formula>
    </cfRule>
    <cfRule type="cellIs" dxfId="296" priority="293" stopIfTrue="1" operator="lessThan">
      <formula>#REF!</formula>
    </cfRule>
  </conditionalFormatting>
  <conditionalFormatting sqref="J61">
    <cfRule type="notContainsBlanks" dxfId="295" priority="290" stopIfTrue="1">
      <formula>LEN(TRIM(J61))&gt;0</formula>
    </cfRule>
    <cfRule type="cellIs" dxfId="294" priority="291" stopIfTrue="1" operator="lessThan">
      <formula>#REF!</formula>
    </cfRule>
  </conditionalFormatting>
  <conditionalFormatting sqref="K61">
    <cfRule type="notContainsBlanks" dxfId="293" priority="288" stopIfTrue="1">
      <formula>LEN(TRIM(K61))&gt;0</formula>
    </cfRule>
    <cfRule type="cellIs" dxfId="292" priority="289" stopIfTrue="1" operator="lessThan">
      <formula>#REF!</formula>
    </cfRule>
  </conditionalFormatting>
  <conditionalFormatting sqref="L61">
    <cfRule type="notContainsBlanks" dxfId="291" priority="286" stopIfTrue="1">
      <formula>LEN(TRIM(L61))&gt;0</formula>
    </cfRule>
    <cfRule type="cellIs" dxfId="290" priority="287" stopIfTrue="1" operator="lessThan">
      <formula>#REF!</formula>
    </cfRule>
  </conditionalFormatting>
  <conditionalFormatting sqref="J64:L64">
    <cfRule type="notContainsBlanks" dxfId="289" priority="284" stopIfTrue="1">
      <formula>LEN(TRIM(J64))&gt;0</formula>
    </cfRule>
    <cfRule type="cellIs" dxfId="288" priority="285" stopIfTrue="1" operator="lessThan">
      <formula>#REF!</formula>
    </cfRule>
  </conditionalFormatting>
  <conditionalFormatting sqref="J63">
    <cfRule type="notContainsBlanks" dxfId="287" priority="282" stopIfTrue="1">
      <formula>LEN(TRIM(J63))&gt;0</formula>
    </cfRule>
    <cfRule type="cellIs" dxfId="286" priority="283" stopIfTrue="1" operator="lessThan">
      <formula>#REF!</formula>
    </cfRule>
  </conditionalFormatting>
  <conditionalFormatting sqref="K63">
    <cfRule type="notContainsBlanks" dxfId="285" priority="280" stopIfTrue="1">
      <formula>LEN(TRIM(K63))&gt;0</formula>
    </cfRule>
    <cfRule type="cellIs" dxfId="284" priority="281" stopIfTrue="1" operator="lessThan">
      <formula>#REF!</formula>
    </cfRule>
  </conditionalFormatting>
  <conditionalFormatting sqref="L63">
    <cfRule type="notContainsBlanks" dxfId="283" priority="278" stopIfTrue="1">
      <formula>LEN(TRIM(L63))&gt;0</formula>
    </cfRule>
    <cfRule type="cellIs" dxfId="282" priority="279" stopIfTrue="1" operator="lessThan">
      <formula>#REF!</formula>
    </cfRule>
  </conditionalFormatting>
  <conditionalFormatting sqref="J66:L66">
    <cfRule type="notContainsBlanks" dxfId="281" priority="276" stopIfTrue="1">
      <formula>LEN(TRIM(J66))&gt;0</formula>
    </cfRule>
    <cfRule type="cellIs" dxfId="280" priority="277" stopIfTrue="1" operator="lessThan">
      <formula>#REF!</formula>
    </cfRule>
  </conditionalFormatting>
  <conditionalFormatting sqref="J65">
    <cfRule type="notContainsBlanks" dxfId="279" priority="274" stopIfTrue="1">
      <formula>LEN(TRIM(J65))&gt;0</formula>
    </cfRule>
    <cfRule type="cellIs" dxfId="278" priority="275" stopIfTrue="1" operator="lessThan">
      <formula>#REF!</formula>
    </cfRule>
  </conditionalFormatting>
  <conditionalFormatting sqref="K65">
    <cfRule type="notContainsBlanks" dxfId="277" priority="272" stopIfTrue="1">
      <formula>LEN(TRIM(K65))&gt;0</formula>
    </cfRule>
    <cfRule type="cellIs" dxfId="276" priority="273" stopIfTrue="1" operator="lessThan">
      <formula>#REF!</formula>
    </cfRule>
  </conditionalFormatting>
  <conditionalFormatting sqref="L65">
    <cfRule type="notContainsBlanks" dxfId="275" priority="270" stopIfTrue="1">
      <formula>LEN(TRIM(L65))&gt;0</formula>
    </cfRule>
    <cfRule type="cellIs" dxfId="274" priority="271" stopIfTrue="1" operator="lessThan">
      <formula>#REF!</formula>
    </cfRule>
  </conditionalFormatting>
  <conditionalFormatting sqref="J54:L54">
    <cfRule type="notContainsBlanks" dxfId="273" priority="268" stopIfTrue="1">
      <formula>LEN(TRIM(J54))&gt;0</formula>
    </cfRule>
    <cfRule type="cellIs" dxfId="272" priority="269" stopIfTrue="1" operator="lessThan">
      <formula>#REF!</formula>
    </cfRule>
  </conditionalFormatting>
  <conditionalFormatting sqref="J53">
    <cfRule type="notContainsBlanks" dxfId="271" priority="266" stopIfTrue="1">
      <formula>LEN(TRIM(J53))&gt;0</formula>
    </cfRule>
    <cfRule type="cellIs" dxfId="270" priority="267" stopIfTrue="1" operator="lessThan">
      <formula>#REF!</formula>
    </cfRule>
  </conditionalFormatting>
  <conditionalFormatting sqref="K53">
    <cfRule type="notContainsBlanks" dxfId="269" priority="264" stopIfTrue="1">
      <formula>LEN(TRIM(K53))&gt;0</formula>
    </cfRule>
    <cfRule type="cellIs" dxfId="268" priority="265" stopIfTrue="1" operator="lessThan">
      <formula>#REF!</formula>
    </cfRule>
  </conditionalFormatting>
  <conditionalFormatting sqref="L53">
    <cfRule type="notContainsBlanks" dxfId="267" priority="262" stopIfTrue="1">
      <formula>LEN(TRIM(L53))&gt;0</formula>
    </cfRule>
    <cfRule type="cellIs" dxfId="266" priority="263" stopIfTrue="1" operator="lessThan">
      <formula>#REF!</formula>
    </cfRule>
  </conditionalFormatting>
  <conditionalFormatting sqref="J56:L56">
    <cfRule type="notContainsBlanks" dxfId="265" priority="260" stopIfTrue="1">
      <formula>LEN(TRIM(J56))&gt;0</formula>
    </cfRule>
    <cfRule type="cellIs" dxfId="264" priority="261" stopIfTrue="1" operator="lessThan">
      <formula>#REF!</formula>
    </cfRule>
  </conditionalFormatting>
  <conditionalFormatting sqref="J55">
    <cfRule type="notContainsBlanks" dxfId="263" priority="258" stopIfTrue="1">
      <formula>LEN(TRIM(J55))&gt;0</formula>
    </cfRule>
    <cfRule type="cellIs" dxfId="262" priority="259" stopIfTrue="1" operator="lessThan">
      <formula>#REF!</formula>
    </cfRule>
  </conditionalFormatting>
  <conditionalFormatting sqref="K55">
    <cfRule type="notContainsBlanks" dxfId="261" priority="256" stopIfTrue="1">
      <formula>LEN(TRIM(K55))&gt;0</formula>
    </cfRule>
    <cfRule type="cellIs" dxfId="260" priority="257" stopIfTrue="1" operator="lessThan">
      <formula>#REF!</formula>
    </cfRule>
  </conditionalFormatting>
  <conditionalFormatting sqref="L55">
    <cfRule type="notContainsBlanks" dxfId="259" priority="254" stopIfTrue="1">
      <formula>LEN(TRIM(L55))&gt;0</formula>
    </cfRule>
    <cfRule type="cellIs" dxfId="258" priority="255" stopIfTrue="1" operator="lessThan">
      <formula>#REF!</formula>
    </cfRule>
  </conditionalFormatting>
  <conditionalFormatting sqref="J58:L58">
    <cfRule type="notContainsBlanks" dxfId="257" priority="252" stopIfTrue="1">
      <formula>LEN(TRIM(J58))&gt;0</formula>
    </cfRule>
    <cfRule type="cellIs" dxfId="256" priority="253" stopIfTrue="1" operator="lessThan">
      <formula>#REF!</formula>
    </cfRule>
  </conditionalFormatting>
  <conditionalFormatting sqref="J57">
    <cfRule type="notContainsBlanks" dxfId="255" priority="250" stopIfTrue="1">
      <formula>LEN(TRIM(J57))&gt;0</formula>
    </cfRule>
    <cfRule type="cellIs" dxfId="254" priority="251" stopIfTrue="1" operator="lessThan">
      <formula>#REF!</formula>
    </cfRule>
  </conditionalFormatting>
  <conditionalFormatting sqref="K57">
    <cfRule type="notContainsBlanks" dxfId="253" priority="248" stopIfTrue="1">
      <formula>LEN(TRIM(K57))&gt;0</formula>
    </cfRule>
    <cfRule type="cellIs" dxfId="252" priority="249" stopIfTrue="1" operator="lessThan">
      <formula>#REF!</formula>
    </cfRule>
  </conditionalFormatting>
  <conditionalFormatting sqref="L57">
    <cfRule type="notContainsBlanks" dxfId="251" priority="246" stopIfTrue="1">
      <formula>LEN(TRIM(L57))&gt;0</formula>
    </cfRule>
    <cfRule type="cellIs" dxfId="250" priority="247" stopIfTrue="1" operator="lessThan">
      <formula>#REF!</formula>
    </cfRule>
  </conditionalFormatting>
  <conditionalFormatting sqref="J50:L50">
    <cfRule type="notContainsBlanks" dxfId="249" priority="244" stopIfTrue="1">
      <formula>LEN(TRIM(J50))&gt;0</formula>
    </cfRule>
    <cfRule type="cellIs" dxfId="248" priority="245" stopIfTrue="1" operator="lessThan">
      <formula>#REF!</formula>
    </cfRule>
  </conditionalFormatting>
  <conditionalFormatting sqref="J49">
    <cfRule type="notContainsBlanks" dxfId="247" priority="242" stopIfTrue="1">
      <formula>LEN(TRIM(J49))&gt;0</formula>
    </cfRule>
    <cfRule type="cellIs" dxfId="246" priority="243" stopIfTrue="1" operator="lessThan">
      <formula>#REF!</formula>
    </cfRule>
  </conditionalFormatting>
  <conditionalFormatting sqref="K49">
    <cfRule type="notContainsBlanks" dxfId="245" priority="240" stopIfTrue="1">
      <formula>LEN(TRIM(K49))&gt;0</formula>
    </cfRule>
    <cfRule type="cellIs" dxfId="244" priority="241" stopIfTrue="1" operator="lessThan">
      <formula>#REF!</formula>
    </cfRule>
  </conditionalFormatting>
  <conditionalFormatting sqref="L49">
    <cfRule type="notContainsBlanks" dxfId="243" priority="238" stopIfTrue="1">
      <formula>LEN(TRIM(L49))&gt;0</formula>
    </cfRule>
    <cfRule type="cellIs" dxfId="242" priority="239" stopIfTrue="1" operator="lessThan">
      <formula>#REF!</formula>
    </cfRule>
  </conditionalFormatting>
  <conditionalFormatting sqref="J52:L52">
    <cfRule type="notContainsBlanks" dxfId="241" priority="236" stopIfTrue="1">
      <formula>LEN(TRIM(J52))&gt;0</formula>
    </cfRule>
    <cfRule type="cellIs" dxfId="240" priority="237" stopIfTrue="1" operator="lessThan">
      <formula>#REF!</formula>
    </cfRule>
  </conditionalFormatting>
  <conditionalFormatting sqref="J51">
    <cfRule type="notContainsBlanks" dxfId="239" priority="234" stopIfTrue="1">
      <formula>LEN(TRIM(J51))&gt;0</formula>
    </cfRule>
    <cfRule type="cellIs" dxfId="238" priority="235" stopIfTrue="1" operator="lessThan">
      <formula>#REF!</formula>
    </cfRule>
  </conditionalFormatting>
  <conditionalFormatting sqref="K51">
    <cfRule type="notContainsBlanks" dxfId="237" priority="232" stopIfTrue="1">
      <formula>LEN(TRIM(K51))&gt;0</formula>
    </cfRule>
    <cfRule type="cellIs" dxfId="236" priority="233" stopIfTrue="1" operator="lessThan">
      <formula>#REF!</formula>
    </cfRule>
  </conditionalFormatting>
  <conditionalFormatting sqref="L51">
    <cfRule type="notContainsBlanks" dxfId="235" priority="230" stopIfTrue="1">
      <formula>LEN(TRIM(L51))&gt;0</formula>
    </cfRule>
    <cfRule type="cellIs" dxfId="234" priority="231" stopIfTrue="1" operator="lessThan">
      <formula>#REF!</formula>
    </cfRule>
  </conditionalFormatting>
  <conditionalFormatting sqref="J42:L42">
    <cfRule type="notContainsBlanks" dxfId="233" priority="228" stopIfTrue="1">
      <formula>LEN(TRIM(J42))&gt;0</formula>
    </cfRule>
    <cfRule type="cellIs" dxfId="232" priority="229" stopIfTrue="1" operator="lessThan">
      <formula>#REF!</formula>
    </cfRule>
  </conditionalFormatting>
  <conditionalFormatting sqref="J41">
    <cfRule type="notContainsBlanks" dxfId="231" priority="226" stopIfTrue="1">
      <formula>LEN(TRIM(J41))&gt;0</formula>
    </cfRule>
    <cfRule type="cellIs" dxfId="230" priority="227" stopIfTrue="1" operator="lessThan">
      <formula>#REF!</formula>
    </cfRule>
  </conditionalFormatting>
  <conditionalFormatting sqref="K41">
    <cfRule type="notContainsBlanks" dxfId="229" priority="224" stopIfTrue="1">
      <formula>LEN(TRIM(K41))&gt;0</formula>
    </cfRule>
    <cfRule type="cellIs" dxfId="228" priority="225" stopIfTrue="1" operator="lessThan">
      <formula>#REF!</formula>
    </cfRule>
  </conditionalFormatting>
  <conditionalFormatting sqref="L41">
    <cfRule type="notContainsBlanks" dxfId="227" priority="222" stopIfTrue="1">
      <formula>LEN(TRIM(L41))&gt;0</formula>
    </cfRule>
    <cfRule type="cellIs" dxfId="226" priority="223" stopIfTrue="1" operator="lessThan">
      <formula>#REF!</formula>
    </cfRule>
  </conditionalFormatting>
  <conditionalFormatting sqref="J44:L44">
    <cfRule type="notContainsBlanks" dxfId="225" priority="220" stopIfTrue="1">
      <formula>LEN(TRIM(J44))&gt;0</formula>
    </cfRule>
    <cfRule type="cellIs" dxfId="224" priority="221" stopIfTrue="1" operator="lessThan">
      <formula>#REF!</formula>
    </cfRule>
  </conditionalFormatting>
  <conditionalFormatting sqref="J43">
    <cfRule type="notContainsBlanks" dxfId="223" priority="218" stopIfTrue="1">
      <formula>LEN(TRIM(J43))&gt;0</formula>
    </cfRule>
    <cfRule type="cellIs" dxfId="222" priority="219" stopIfTrue="1" operator="lessThan">
      <formula>#REF!</formula>
    </cfRule>
  </conditionalFormatting>
  <conditionalFormatting sqref="K43">
    <cfRule type="notContainsBlanks" dxfId="221" priority="216" stopIfTrue="1">
      <formula>LEN(TRIM(K43))&gt;0</formula>
    </cfRule>
    <cfRule type="cellIs" dxfId="220" priority="217" stopIfTrue="1" operator="lessThan">
      <formula>#REF!</formula>
    </cfRule>
  </conditionalFormatting>
  <conditionalFormatting sqref="L43">
    <cfRule type="notContainsBlanks" dxfId="219" priority="214" stopIfTrue="1">
      <formula>LEN(TRIM(L43))&gt;0</formula>
    </cfRule>
    <cfRule type="cellIs" dxfId="218" priority="215" stopIfTrue="1" operator="lessThan">
      <formula>#REF!</formula>
    </cfRule>
  </conditionalFormatting>
  <conditionalFormatting sqref="J46:L46">
    <cfRule type="notContainsBlanks" dxfId="217" priority="212" stopIfTrue="1">
      <formula>LEN(TRIM(J46))&gt;0</formula>
    </cfRule>
    <cfRule type="cellIs" dxfId="216" priority="213" stopIfTrue="1" operator="lessThan">
      <formula>#REF!</formula>
    </cfRule>
  </conditionalFormatting>
  <conditionalFormatting sqref="J45">
    <cfRule type="notContainsBlanks" dxfId="215" priority="210" stopIfTrue="1">
      <formula>LEN(TRIM(J45))&gt;0</formula>
    </cfRule>
    <cfRule type="cellIs" dxfId="214" priority="211" stopIfTrue="1" operator="lessThan">
      <formula>#REF!</formula>
    </cfRule>
  </conditionalFormatting>
  <conditionalFormatting sqref="K45">
    <cfRule type="notContainsBlanks" dxfId="213" priority="208" stopIfTrue="1">
      <formula>LEN(TRIM(K45))&gt;0</formula>
    </cfRule>
    <cfRule type="cellIs" dxfId="212" priority="209" stopIfTrue="1" operator="lessThan">
      <formula>#REF!</formula>
    </cfRule>
  </conditionalFormatting>
  <conditionalFormatting sqref="L45">
    <cfRule type="notContainsBlanks" dxfId="211" priority="206" stopIfTrue="1">
      <formula>LEN(TRIM(L45))&gt;0</formula>
    </cfRule>
    <cfRule type="cellIs" dxfId="210" priority="207" stopIfTrue="1" operator="lessThan">
      <formula>#REF!</formula>
    </cfRule>
  </conditionalFormatting>
  <conditionalFormatting sqref="J48:L48">
    <cfRule type="notContainsBlanks" dxfId="209" priority="204" stopIfTrue="1">
      <formula>LEN(TRIM(J48))&gt;0</formula>
    </cfRule>
    <cfRule type="cellIs" dxfId="208" priority="205" stopIfTrue="1" operator="lessThan">
      <formula>#REF!</formula>
    </cfRule>
  </conditionalFormatting>
  <conditionalFormatting sqref="J47">
    <cfRule type="notContainsBlanks" dxfId="207" priority="202" stopIfTrue="1">
      <formula>LEN(TRIM(J47))&gt;0</formula>
    </cfRule>
    <cfRule type="cellIs" dxfId="206" priority="203" stopIfTrue="1" operator="lessThan">
      <formula>#REF!</formula>
    </cfRule>
  </conditionalFormatting>
  <conditionalFormatting sqref="K47">
    <cfRule type="notContainsBlanks" dxfId="205" priority="200" stopIfTrue="1">
      <formula>LEN(TRIM(K47))&gt;0</formula>
    </cfRule>
    <cfRule type="cellIs" dxfId="204" priority="201" stopIfTrue="1" operator="lessThan">
      <formula>#REF!</formula>
    </cfRule>
  </conditionalFormatting>
  <conditionalFormatting sqref="L47">
    <cfRule type="notContainsBlanks" dxfId="203" priority="198" stopIfTrue="1">
      <formula>LEN(TRIM(L47))&gt;0</formula>
    </cfRule>
    <cfRule type="cellIs" dxfId="202" priority="199" stopIfTrue="1" operator="lessThan">
      <formula>#REF!</formula>
    </cfRule>
  </conditionalFormatting>
  <conditionalFormatting sqref="J38:L38">
    <cfRule type="notContainsBlanks" dxfId="201" priority="196" stopIfTrue="1">
      <formula>LEN(TRIM(J38))&gt;0</formula>
    </cfRule>
    <cfRule type="cellIs" dxfId="200" priority="197" stopIfTrue="1" operator="lessThan">
      <formula>#REF!</formula>
    </cfRule>
  </conditionalFormatting>
  <conditionalFormatting sqref="J37">
    <cfRule type="notContainsBlanks" dxfId="199" priority="194" stopIfTrue="1">
      <formula>LEN(TRIM(J37))&gt;0</formula>
    </cfRule>
    <cfRule type="cellIs" dxfId="198" priority="195" stopIfTrue="1" operator="lessThan">
      <formula>#REF!</formula>
    </cfRule>
  </conditionalFormatting>
  <conditionalFormatting sqref="K37">
    <cfRule type="notContainsBlanks" dxfId="197" priority="192" stopIfTrue="1">
      <formula>LEN(TRIM(K37))&gt;0</formula>
    </cfRule>
    <cfRule type="cellIs" dxfId="196" priority="193" stopIfTrue="1" operator="lessThan">
      <formula>#REF!</formula>
    </cfRule>
  </conditionalFormatting>
  <conditionalFormatting sqref="L37">
    <cfRule type="notContainsBlanks" dxfId="195" priority="190" stopIfTrue="1">
      <formula>LEN(TRIM(L37))&gt;0</formula>
    </cfRule>
    <cfRule type="cellIs" dxfId="194" priority="191" stopIfTrue="1" operator="lessThan">
      <formula>#REF!</formula>
    </cfRule>
  </conditionalFormatting>
  <conditionalFormatting sqref="J40:L40">
    <cfRule type="notContainsBlanks" dxfId="193" priority="188" stopIfTrue="1">
      <formula>LEN(TRIM(J40))&gt;0</formula>
    </cfRule>
    <cfRule type="cellIs" dxfId="192" priority="189" stopIfTrue="1" operator="lessThan">
      <formula>#REF!</formula>
    </cfRule>
  </conditionalFormatting>
  <conditionalFormatting sqref="J39">
    <cfRule type="notContainsBlanks" dxfId="191" priority="186" stopIfTrue="1">
      <formula>LEN(TRIM(J39))&gt;0</formula>
    </cfRule>
    <cfRule type="cellIs" dxfId="190" priority="187" stopIfTrue="1" operator="lessThan">
      <formula>#REF!</formula>
    </cfRule>
  </conditionalFormatting>
  <conditionalFormatting sqref="K39">
    <cfRule type="notContainsBlanks" dxfId="189" priority="184" stopIfTrue="1">
      <formula>LEN(TRIM(K39))&gt;0</formula>
    </cfRule>
    <cfRule type="cellIs" dxfId="188" priority="185" stopIfTrue="1" operator="lessThan">
      <formula>#REF!</formula>
    </cfRule>
  </conditionalFormatting>
  <conditionalFormatting sqref="L39">
    <cfRule type="notContainsBlanks" dxfId="187" priority="182" stopIfTrue="1">
      <formula>LEN(TRIM(L39))&gt;0</formula>
    </cfRule>
    <cfRule type="cellIs" dxfId="186" priority="183" stopIfTrue="1" operator="lessThan">
      <formula>#REF!</formula>
    </cfRule>
  </conditionalFormatting>
  <conditionalFormatting sqref="J30:L30">
    <cfRule type="notContainsBlanks" dxfId="185" priority="180" stopIfTrue="1">
      <formula>LEN(TRIM(J30))&gt;0</formula>
    </cfRule>
    <cfRule type="cellIs" dxfId="184" priority="181" stopIfTrue="1" operator="lessThan">
      <formula>#REF!</formula>
    </cfRule>
  </conditionalFormatting>
  <conditionalFormatting sqref="J29">
    <cfRule type="notContainsBlanks" dxfId="183" priority="178" stopIfTrue="1">
      <formula>LEN(TRIM(J29))&gt;0</formula>
    </cfRule>
    <cfRule type="cellIs" dxfId="182" priority="179" stopIfTrue="1" operator="lessThan">
      <formula>#REF!</formula>
    </cfRule>
  </conditionalFormatting>
  <conditionalFormatting sqref="K29">
    <cfRule type="notContainsBlanks" dxfId="181" priority="176" stopIfTrue="1">
      <formula>LEN(TRIM(K29))&gt;0</formula>
    </cfRule>
    <cfRule type="cellIs" dxfId="180" priority="177" stopIfTrue="1" operator="lessThan">
      <formula>#REF!</formula>
    </cfRule>
  </conditionalFormatting>
  <conditionalFormatting sqref="L29">
    <cfRule type="notContainsBlanks" dxfId="179" priority="174" stopIfTrue="1">
      <formula>LEN(TRIM(L29))&gt;0</formula>
    </cfRule>
    <cfRule type="cellIs" dxfId="178" priority="175" stopIfTrue="1" operator="lessThan">
      <formula>#REF!</formula>
    </cfRule>
  </conditionalFormatting>
  <conditionalFormatting sqref="J32:L32">
    <cfRule type="notContainsBlanks" dxfId="177" priority="172" stopIfTrue="1">
      <formula>LEN(TRIM(J32))&gt;0</formula>
    </cfRule>
    <cfRule type="cellIs" dxfId="176" priority="173" stopIfTrue="1" operator="lessThan">
      <formula>#REF!</formula>
    </cfRule>
  </conditionalFormatting>
  <conditionalFormatting sqref="J31">
    <cfRule type="notContainsBlanks" dxfId="175" priority="170" stopIfTrue="1">
      <formula>LEN(TRIM(J31))&gt;0</formula>
    </cfRule>
    <cfRule type="cellIs" dxfId="174" priority="171" stopIfTrue="1" operator="lessThan">
      <formula>#REF!</formula>
    </cfRule>
  </conditionalFormatting>
  <conditionalFormatting sqref="K31">
    <cfRule type="notContainsBlanks" dxfId="173" priority="168" stopIfTrue="1">
      <formula>LEN(TRIM(K31))&gt;0</formula>
    </cfRule>
    <cfRule type="cellIs" dxfId="172" priority="169" stopIfTrue="1" operator="lessThan">
      <formula>#REF!</formula>
    </cfRule>
  </conditionalFormatting>
  <conditionalFormatting sqref="L31">
    <cfRule type="notContainsBlanks" dxfId="171" priority="166" stopIfTrue="1">
      <formula>LEN(TRIM(L31))&gt;0</formula>
    </cfRule>
    <cfRule type="cellIs" dxfId="170" priority="167" stopIfTrue="1" operator="lessThan">
      <formula>#REF!</formula>
    </cfRule>
  </conditionalFormatting>
  <conditionalFormatting sqref="J34:L34">
    <cfRule type="notContainsBlanks" dxfId="169" priority="164" stopIfTrue="1">
      <formula>LEN(TRIM(J34))&gt;0</formula>
    </cfRule>
    <cfRule type="cellIs" dxfId="168" priority="165" stopIfTrue="1" operator="lessThan">
      <formula>#REF!</formula>
    </cfRule>
  </conditionalFormatting>
  <conditionalFormatting sqref="J33">
    <cfRule type="notContainsBlanks" dxfId="167" priority="162" stopIfTrue="1">
      <formula>LEN(TRIM(J33))&gt;0</formula>
    </cfRule>
    <cfRule type="cellIs" dxfId="166" priority="163" stopIfTrue="1" operator="lessThan">
      <formula>#REF!</formula>
    </cfRule>
  </conditionalFormatting>
  <conditionalFormatting sqref="K33">
    <cfRule type="notContainsBlanks" dxfId="165" priority="160" stopIfTrue="1">
      <formula>LEN(TRIM(K33))&gt;0</formula>
    </cfRule>
    <cfRule type="cellIs" dxfId="164" priority="161" stopIfTrue="1" operator="lessThan">
      <formula>#REF!</formula>
    </cfRule>
  </conditionalFormatting>
  <conditionalFormatting sqref="L33">
    <cfRule type="notContainsBlanks" dxfId="163" priority="158" stopIfTrue="1">
      <formula>LEN(TRIM(L33))&gt;0</formula>
    </cfRule>
    <cfRule type="cellIs" dxfId="162" priority="159" stopIfTrue="1" operator="lessThan">
      <formula>#REF!</formula>
    </cfRule>
  </conditionalFormatting>
  <conditionalFormatting sqref="J36:L36">
    <cfRule type="notContainsBlanks" dxfId="161" priority="156" stopIfTrue="1">
      <formula>LEN(TRIM(J36))&gt;0</formula>
    </cfRule>
    <cfRule type="cellIs" dxfId="160" priority="157" stopIfTrue="1" operator="lessThan">
      <formula>#REF!</formula>
    </cfRule>
  </conditionalFormatting>
  <conditionalFormatting sqref="J35">
    <cfRule type="notContainsBlanks" dxfId="159" priority="154" stopIfTrue="1">
      <formula>LEN(TRIM(J35))&gt;0</formula>
    </cfRule>
    <cfRule type="cellIs" dxfId="158" priority="155" stopIfTrue="1" operator="lessThan">
      <formula>#REF!</formula>
    </cfRule>
  </conditionalFormatting>
  <conditionalFormatting sqref="K35">
    <cfRule type="notContainsBlanks" dxfId="157" priority="152" stopIfTrue="1">
      <formula>LEN(TRIM(K35))&gt;0</formula>
    </cfRule>
    <cfRule type="cellIs" dxfId="156" priority="153" stopIfTrue="1" operator="lessThan">
      <formula>#REF!</formula>
    </cfRule>
  </conditionalFormatting>
  <conditionalFormatting sqref="L35">
    <cfRule type="notContainsBlanks" dxfId="155" priority="150" stopIfTrue="1">
      <formula>LEN(TRIM(L35))&gt;0</formula>
    </cfRule>
    <cfRule type="cellIs" dxfId="154" priority="151" stopIfTrue="1" operator="lessThan">
      <formula>#REF!</formula>
    </cfRule>
  </conditionalFormatting>
  <dataValidations count="5">
    <dataValidation type="list" allowBlank="1" showInputMessage="1" showErrorMessage="1" sqref="F11:F12 F158:F159 F164:F165">
      <formula1>$AF$10:$AF$11</formula1>
    </dataValidation>
    <dataValidation type="list" allowBlank="1" showInputMessage="1" showErrorMessage="1" sqref="F13:F140 F161:F162 F168:F169 F171:F172 F174:F175 F178:F179 F181:F182 F184:F185 F188:F189 F191:F192 F194:F195 F198:F199 F201:F202 F204:F205 F208:F209 F211:F212 F214:F215 F218:F219 F221:F222 F224:F225 F228:F229 F231:F232 F234:F235 F238:F239 F241:F242 F244:F245 F248:F249 F251:F252 F254:F255 F266:F279">
      <formula1>$AF$18:$AF$19</formula1>
    </dataValidation>
    <dataValidation type="list" allowBlank="1" showInputMessage="1" showErrorMessage="1" sqref="F141:F146">
      <formula1>$AF$26:$AF$27</formula1>
    </dataValidation>
    <dataValidation type="list" allowBlank="1" showInputMessage="1" showErrorMessage="1" sqref="F147:F148">
      <formula1>$AF$22:$AF$23</formula1>
    </dataValidation>
    <dataValidation type="list" allowBlank="1" showInputMessage="1" showErrorMessage="1" sqref="D13:D140 D161:D162 D168:D169 D171:D172 D174:D175 D178:D179 D181:D182 D184:D185 D188:D189 D191:D192 D194:D195 D198:D199 D201:D202 D204:D205 D208:D209 D211:D212 D214:D215 D218:D219 D221:D222 D224:D225 D228:D229 D231:D232 D234:D235 D238:D239 D241:D242 D244:D245 D248:D249 D251:D252 D254:D255">
      <formula1>$AF$13:$AF$16</formula1>
    </dataValidation>
  </dataValidations>
  <pageMargins left="0.7" right="0.7" top="0.75" bottom="0.75" header="0.3" footer="0.3"/>
  <pageSetup paperSize="9" scale="24" orientation="portrait" r:id="rId1"/>
  <extLst>
    <ext xmlns:x14="http://schemas.microsoft.com/office/spreadsheetml/2009/9/main" uri="{78C0D931-6437-407d-A8EE-F0AAD7539E65}">
      <x14:conditionalFormattings>
        <x14:conditionalFormatting xmlns:xm="http://schemas.microsoft.com/office/excel/2006/main">
          <x14:cfRule type="expression" priority="1577" id="{5CC29876-C4DF-4C39-BBA6-11A0DE9258EB}">
            <xm:f>$R$152&lt;&gt;'TABELA II'!$K$32</xm:f>
            <x14:dxf>
              <fill>
                <patternFill>
                  <bgColor rgb="FFFF0000"/>
                </patternFill>
              </fill>
            </x14:dxf>
          </x14:cfRule>
          <xm:sqref>R152</xm:sqref>
        </x14:conditionalFormatting>
        <x14:conditionalFormatting xmlns:xm="http://schemas.microsoft.com/office/excel/2006/main">
          <x14:cfRule type="expression" priority="1334" id="{C861D9F5-05A0-494A-93E1-35BC69BB8320}">
            <xm:f>$Y$152&lt;&gt;'TABELA II'!$O$32</xm:f>
            <x14:dxf>
              <fill>
                <patternFill>
                  <bgColor rgb="FFFF0000"/>
                </patternFill>
              </fill>
            </x14:dxf>
          </x14:cfRule>
          <x14:cfRule type="expression" priority="1576" id="{18822F76-8524-4A2B-8E9C-CFA9283B9B27}">
            <xm:f>$Y$152&lt;&gt;'\\Vstv-file\vstv$\Users\asmir.bacevac\AppData\Local\Microsoft\Windows\Temporary Internet Files\Content.MSO\[Okruzna tuzilastva predmeti 2016.xlsx]TABELA II'!#REF!</xm:f>
            <x14:dxf>
              <fill>
                <patternFill>
                  <bgColor rgb="FFFF0000"/>
                </patternFill>
              </fill>
            </x14:dxf>
          </x14:cfRule>
          <xm:sqref>Y152</xm:sqref>
        </x14:conditionalFormatting>
        <x14:conditionalFormatting xmlns:xm="http://schemas.microsoft.com/office/excel/2006/main">
          <x14:cfRule type="expression" priority="1347" id="{8A48F0B5-3730-4567-AE7D-0F43C0469673}">
            <xm:f>$H$152&lt;&gt;'TABELA II'!$B$32</xm:f>
            <x14:dxf>
              <fill>
                <patternFill>
                  <bgColor rgb="FFFF0000"/>
                </patternFill>
              </fill>
            </x14:dxf>
          </x14:cfRule>
          <xm:sqref>H152</xm:sqref>
        </x14:conditionalFormatting>
        <x14:conditionalFormatting xmlns:xm="http://schemas.microsoft.com/office/excel/2006/main">
          <x14:cfRule type="expression" priority="1346" id="{DED5370B-F3C5-44B3-8508-CC6D79894E74}">
            <xm:f>$I$152&lt;&gt;'TABELA II'!$C$32</xm:f>
            <x14:dxf>
              <fill>
                <patternFill>
                  <bgColor rgb="FFFF0000"/>
                </patternFill>
              </fill>
            </x14:dxf>
          </x14:cfRule>
          <xm:sqref>I152</xm:sqref>
        </x14:conditionalFormatting>
        <x14:conditionalFormatting xmlns:xm="http://schemas.microsoft.com/office/excel/2006/main">
          <x14:cfRule type="expression" priority="1345" id="{69934CB2-95BE-45A0-9F34-C1E83438A427}">
            <xm:f>$J$152&lt;&gt;'TABELA II'!$D$32</xm:f>
            <x14:dxf>
              <fill>
                <patternFill>
                  <bgColor rgb="FFFF0000"/>
                </patternFill>
              </fill>
            </x14:dxf>
          </x14:cfRule>
          <xm:sqref>J152</xm:sqref>
        </x14:conditionalFormatting>
        <x14:conditionalFormatting xmlns:xm="http://schemas.microsoft.com/office/excel/2006/main">
          <x14:cfRule type="expression" priority="1344" id="{C629FEC8-FB1B-47A5-84E6-3FE321A7769A}">
            <xm:f>$K$152&lt;&gt;'TABELA II'!$E$32</xm:f>
            <x14:dxf>
              <fill>
                <patternFill>
                  <bgColor rgb="FFFF0000"/>
                </patternFill>
              </fill>
            </x14:dxf>
          </x14:cfRule>
          <xm:sqref>K152</xm:sqref>
        </x14:conditionalFormatting>
        <x14:conditionalFormatting xmlns:xm="http://schemas.microsoft.com/office/excel/2006/main">
          <x14:cfRule type="expression" priority="1343" id="{9EA96DD4-0993-48D2-A9C5-44CCF73719DE}">
            <xm:f>$L$152&lt;&gt;'TABELA II'!$F$32</xm:f>
            <x14:dxf>
              <fill>
                <patternFill>
                  <bgColor rgb="FFFF0000"/>
                </patternFill>
              </fill>
            </x14:dxf>
          </x14:cfRule>
          <xm:sqref>L152</xm:sqref>
        </x14:conditionalFormatting>
        <x14:conditionalFormatting xmlns:xm="http://schemas.microsoft.com/office/excel/2006/main">
          <x14:cfRule type="expression" priority="1342" id="{AF1CA68C-1C33-4CB8-84AE-ABA942F63420}">
            <xm:f>$M$152&lt;&gt;'TABELA II'!$G$32</xm:f>
            <x14:dxf>
              <fill>
                <patternFill>
                  <bgColor rgb="FFFF0000"/>
                </patternFill>
              </fill>
            </x14:dxf>
          </x14:cfRule>
          <xm:sqref>M152</xm:sqref>
        </x14:conditionalFormatting>
        <x14:conditionalFormatting xmlns:xm="http://schemas.microsoft.com/office/excel/2006/main">
          <x14:cfRule type="expression" priority="1341" id="{6C7B09F4-3E66-4DF3-B8BC-DA38FABD4B93}">
            <xm:f>$N$152&lt;&gt;'TABELA II'!$H$32</xm:f>
            <x14:dxf>
              <fill>
                <patternFill>
                  <bgColor rgb="FFFF0000"/>
                </patternFill>
              </fill>
            </x14:dxf>
          </x14:cfRule>
          <xm:sqref>N152</xm:sqref>
        </x14:conditionalFormatting>
        <x14:conditionalFormatting xmlns:xm="http://schemas.microsoft.com/office/excel/2006/main">
          <x14:cfRule type="expression" priority="1340" id="{E8C7E2B9-C2B2-4ACF-B693-CEC76E1516D6}">
            <xm:f>$O$152&lt;&gt;'TABELA II'!$I$32</xm:f>
            <x14:dxf>
              <fill>
                <patternFill>
                  <bgColor rgb="FFFF0000"/>
                </patternFill>
              </fill>
            </x14:dxf>
          </x14:cfRule>
          <xm:sqref>O152</xm:sqref>
        </x14:conditionalFormatting>
        <x14:conditionalFormatting xmlns:xm="http://schemas.microsoft.com/office/excel/2006/main">
          <x14:cfRule type="expression" priority="1338" id="{E9ED8E51-33E1-451C-A2FD-B972338F273F}">
            <xm:f>$Q$152&lt;&gt;'TABELA II'!$J$9</xm:f>
            <x14:dxf>
              <fill>
                <patternFill>
                  <bgColor rgb="FFFF0000"/>
                </patternFill>
              </fill>
            </x14:dxf>
          </x14:cfRule>
          <xm:sqref>Q152</xm:sqref>
        </x14:conditionalFormatting>
        <x14:conditionalFormatting xmlns:xm="http://schemas.microsoft.com/office/excel/2006/main">
          <x14:cfRule type="expression" priority="1337" id="{EA8240A6-D348-4E42-A9E1-E4AA0620B95F}">
            <xm:f>$V$152&lt;&gt;'TABELA II'!$L$32</xm:f>
            <x14:dxf>
              <fill>
                <patternFill>
                  <bgColor rgb="FFFF0000"/>
                </patternFill>
              </fill>
            </x14:dxf>
          </x14:cfRule>
          <xm:sqref>V152</xm:sqref>
        </x14:conditionalFormatting>
        <x14:conditionalFormatting xmlns:xm="http://schemas.microsoft.com/office/excel/2006/main">
          <x14:cfRule type="expression" priority="1336" id="{8BBBB714-55AB-405D-A3A0-BD982A743F22}">
            <xm:f>$W$152&lt;&gt;'TABELA II'!$M$32</xm:f>
            <x14:dxf>
              <fill>
                <patternFill>
                  <bgColor rgb="FFFF0000"/>
                </patternFill>
              </fill>
            </x14:dxf>
          </x14:cfRule>
          <xm:sqref>W152</xm:sqref>
        </x14:conditionalFormatting>
        <x14:conditionalFormatting xmlns:xm="http://schemas.microsoft.com/office/excel/2006/main">
          <x14:cfRule type="expression" priority="1335" id="{6E63BB83-3F6A-45F5-A531-80367FF391A7}">
            <xm:f>$X$152&lt;&gt;'TABELA II'!$N$32</xm:f>
            <x14:dxf>
              <fill>
                <patternFill>
                  <bgColor rgb="FFFF0000"/>
                </patternFill>
              </fill>
            </x14:dxf>
          </x14:cfRule>
          <xm:sqref>X152</xm:sqref>
        </x14:conditionalFormatting>
        <x14:conditionalFormatting xmlns:xm="http://schemas.microsoft.com/office/excel/2006/main">
          <x14:cfRule type="expression" priority="1863" id="{DC361066-16F1-4288-92C5-88AD76366D67}">
            <xm:f>$P$152&lt;&gt;'TABELA II'!$J$32-'TABELA II'!$J$9</xm:f>
            <x14:dxf>
              <fill>
                <patternFill>
                  <bgColor rgb="FFFF0000"/>
                </patternFill>
              </fill>
            </x14:dxf>
          </x14:cfRule>
          <xm:sqref>P152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8" zoomScaleNormal="100" zoomScaleSheetLayoutView="100" workbookViewId="0">
      <selection activeCell="E25" sqref="E25"/>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239"/>
      <c r="C1" s="368" t="str">
        <f>+'TABELA I'!D1</f>
        <v>Tužilaštvo BiH ili Tužilaštvo Brčko Distrikta BiH</v>
      </c>
      <c r="D1" s="239"/>
      <c r="E1" s="239"/>
      <c r="F1" s="239"/>
      <c r="G1" s="240"/>
      <c r="H1" s="240"/>
      <c r="I1" s="240"/>
      <c r="J1" s="239"/>
    </row>
    <row r="2" spans="1:10" ht="39.950000000000003" customHeight="1" x14ac:dyDescent="0.25">
      <c r="A2" s="15" t="s">
        <v>45</v>
      </c>
      <c r="B2" s="239"/>
      <c r="C2" s="241" t="str">
        <f>+'TABELA I'!G2</f>
        <v>1.1.2022. - 31.12.2022.</v>
      </c>
      <c r="D2" s="239"/>
      <c r="E2" s="239"/>
      <c r="F2" s="239"/>
      <c r="G2" s="240"/>
      <c r="H2" s="240"/>
      <c r="I2" s="240"/>
      <c r="J2" s="239"/>
    </row>
    <row r="3" spans="1:10" ht="38.1" customHeight="1" thickBot="1" x14ac:dyDescent="0.3">
      <c r="A3" s="242" t="s">
        <v>274</v>
      </c>
      <c r="B3" s="243"/>
      <c r="C3" s="243"/>
      <c r="D3" s="243"/>
      <c r="E3" s="243"/>
      <c r="F3" s="243"/>
      <c r="G3" s="243"/>
      <c r="H3" s="243"/>
      <c r="I3" s="243"/>
      <c r="J3" s="243"/>
    </row>
    <row r="4" spans="1:10" ht="22.5" customHeight="1" x14ac:dyDescent="0.2">
      <c r="A4" s="784" t="s">
        <v>4</v>
      </c>
      <c r="B4" s="775" t="s">
        <v>18</v>
      </c>
      <c r="C4" s="775" t="s">
        <v>12</v>
      </c>
      <c r="D4" s="775" t="s">
        <v>13</v>
      </c>
      <c r="E4" s="778" t="s">
        <v>14</v>
      </c>
      <c r="F4" s="778"/>
      <c r="G4" s="779"/>
      <c r="H4" s="779"/>
      <c r="I4" s="775" t="s">
        <v>16</v>
      </c>
      <c r="J4" s="772" t="s">
        <v>17</v>
      </c>
    </row>
    <row r="5" spans="1:10" ht="31.5" customHeight="1" x14ac:dyDescent="0.2">
      <c r="A5" s="785"/>
      <c r="B5" s="776"/>
      <c r="C5" s="776"/>
      <c r="D5" s="776"/>
      <c r="E5" s="780" t="s">
        <v>41</v>
      </c>
      <c r="F5" s="781"/>
      <c r="G5" s="782" t="s">
        <v>19</v>
      </c>
      <c r="H5" s="782" t="s">
        <v>20</v>
      </c>
      <c r="I5" s="776"/>
      <c r="J5" s="773"/>
    </row>
    <row r="6" spans="1:10" ht="52.5" customHeight="1" x14ac:dyDescent="0.2">
      <c r="A6" s="786"/>
      <c r="B6" s="777"/>
      <c r="C6" s="777"/>
      <c r="D6" s="777"/>
      <c r="E6" s="244" t="s">
        <v>42</v>
      </c>
      <c r="F6" s="244" t="s">
        <v>43</v>
      </c>
      <c r="G6" s="783"/>
      <c r="H6" s="783"/>
      <c r="I6" s="777"/>
      <c r="J6" s="774"/>
    </row>
    <row r="7" spans="1:10" ht="12" customHeight="1" x14ac:dyDescent="0.2">
      <c r="A7" s="793" t="s">
        <v>22</v>
      </c>
      <c r="B7" s="787" t="s">
        <v>0</v>
      </c>
      <c r="C7" s="787" t="s">
        <v>1</v>
      </c>
      <c r="D7" s="245" t="s">
        <v>2</v>
      </c>
      <c r="E7" s="789" t="s">
        <v>3</v>
      </c>
      <c r="F7" s="795" t="s">
        <v>6</v>
      </c>
      <c r="G7" s="789" t="s">
        <v>7</v>
      </c>
      <c r="H7" s="789" t="s">
        <v>9</v>
      </c>
      <c r="I7" s="246" t="s">
        <v>10</v>
      </c>
      <c r="J7" s="247" t="s">
        <v>11</v>
      </c>
    </row>
    <row r="8" spans="1:10" s="251" customFormat="1" ht="12" customHeight="1" thickBot="1" x14ac:dyDescent="0.25">
      <c r="A8" s="794"/>
      <c r="B8" s="788"/>
      <c r="C8" s="788"/>
      <c r="D8" s="248" t="s">
        <v>15</v>
      </c>
      <c r="E8" s="790"/>
      <c r="F8" s="796"/>
      <c r="G8" s="790"/>
      <c r="H8" s="790"/>
      <c r="I8" s="249" t="s">
        <v>40</v>
      </c>
      <c r="J8" s="250" t="s">
        <v>39</v>
      </c>
    </row>
    <row r="9" spans="1:10" ht="3" customHeight="1" thickBot="1" x14ac:dyDescent="0.25">
      <c r="A9" s="252"/>
      <c r="B9" s="253"/>
      <c r="C9" s="253"/>
      <c r="D9" s="253"/>
      <c r="E9" s="253"/>
      <c r="F9" s="253"/>
      <c r="G9" s="253"/>
      <c r="H9" s="253"/>
      <c r="I9" s="253"/>
      <c r="J9" s="253"/>
    </row>
    <row r="10" spans="1:10" ht="30" customHeight="1" x14ac:dyDescent="0.25">
      <c r="A10" s="254" t="s">
        <v>148</v>
      </c>
      <c r="B10" s="1"/>
      <c r="C10" s="1"/>
      <c r="D10" s="255" t="str">
        <f>IF(B10+C10=0, " ", B10+C10)</f>
        <v xml:space="preserve"> </v>
      </c>
      <c r="E10" s="1"/>
      <c r="F10" s="13"/>
      <c r="G10" s="1"/>
      <c r="H10" s="1"/>
      <c r="I10" s="255">
        <f>SUM(E10:H10)</f>
        <v>0</v>
      </c>
      <c r="J10" s="256">
        <f>SUM(B10:C10)-SUM(E10:H10)</f>
        <v>0</v>
      </c>
    </row>
    <row r="11" spans="1:10" ht="30" customHeight="1" x14ac:dyDescent="0.25">
      <c r="A11" s="257" t="s">
        <v>53</v>
      </c>
      <c r="B11" s="23"/>
      <c r="C11" s="23"/>
      <c r="D11" s="258" t="str">
        <f>IF(B11+C11=0, " ", B11+C11)</f>
        <v xml:space="preserve"> </v>
      </c>
      <c r="E11" s="23"/>
      <c r="F11" s="24"/>
      <c r="G11" s="23"/>
      <c r="H11" s="23"/>
      <c r="I11" s="258">
        <f>SUM(E11:H11)</f>
        <v>0</v>
      </c>
      <c r="J11" s="259">
        <f>SUM(B11:C11)-SUM(E11:H11)</f>
        <v>0</v>
      </c>
    </row>
    <row r="12" spans="1:10" ht="30" customHeight="1" x14ac:dyDescent="0.25">
      <c r="A12" s="257" t="s">
        <v>149</v>
      </c>
      <c r="B12" s="23"/>
      <c r="C12" s="23"/>
      <c r="D12" s="258" t="str">
        <f>IF(B12+C12=0, " ", B12+C12)</f>
        <v xml:space="preserve"> </v>
      </c>
      <c r="E12" s="23"/>
      <c r="F12" s="24"/>
      <c r="G12" s="23"/>
      <c r="H12" s="23"/>
      <c r="I12" s="258">
        <f>SUM(E12:H12)</f>
        <v>0</v>
      </c>
      <c r="J12" s="259">
        <f>SUM(B12:C12)-SUM(E12:H12)</f>
        <v>0</v>
      </c>
    </row>
    <row r="13" spans="1:10" ht="30" customHeight="1" thickBot="1" x14ac:dyDescent="0.3">
      <c r="A13" s="260" t="s">
        <v>54</v>
      </c>
      <c r="B13" s="2"/>
      <c r="C13" s="2"/>
      <c r="D13" s="261" t="str">
        <f>IF(B13+C13=0, " ", B13+C13)</f>
        <v xml:space="preserve"> </v>
      </c>
      <c r="E13" s="2"/>
      <c r="F13" s="14"/>
      <c r="G13" s="2"/>
      <c r="H13" s="2"/>
      <c r="I13" s="261">
        <f>SUM(E13:H13)</f>
        <v>0</v>
      </c>
      <c r="J13" s="262">
        <f>SUM(B13:C13)-SUM(E13:H13)</f>
        <v>0</v>
      </c>
    </row>
    <row r="14" spans="1:10" ht="3" customHeight="1" thickBot="1" x14ac:dyDescent="0.25">
      <c r="A14" s="263"/>
      <c r="B14" s="264"/>
      <c r="C14" s="264"/>
      <c r="D14" s="264"/>
      <c r="E14" s="264"/>
      <c r="F14" s="264"/>
      <c r="G14" s="265"/>
      <c r="H14" s="265"/>
      <c r="I14" s="265"/>
      <c r="J14" s="265"/>
    </row>
    <row r="15" spans="1:10" ht="30" customHeight="1" thickBot="1" x14ac:dyDescent="0.3">
      <c r="A15" s="21" t="s">
        <v>8</v>
      </c>
      <c r="B15" s="266">
        <f t="shared" ref="B15:H15" si="0">SUM(B10:B13)</f>
        <v>0</v>
      </c>
      <c r="C15" s="266">
        <f t="shared" si="0"/>
        <v>0</v>
      </c>
      <c r="D15" s="266">
        <f t="shared" si="0"/>
        <v>0</v>
      </c>
      <c r="E15" s="266">
        <f t="shared" si="0"/>
        <v>0</v>
      </c>
      <c r="F15" s="266">
        <f t="shared" si="0"/>
        <v>0</v>
      </c>
      <c r="G15" s="266">
        <f t="shared" si="0"/>
        <v>0</v>
      </c>
      <c r="H15" s="266">
        <f t="shared" si="0"/>
        <v>0</v>
      </c>
      <c r="I15" s="451">
        <f>SUM(I10:I13)</f>
        <v>0</v>
      </c>
      <c r="J15" s="267">
        <f>SUM(J10:J14)</f>
        <v>0</v>
      </c>
    </row>
    <row r="17" spans="1:10" x14ac:dyDescent="0.2">
      <c r="A17" s="251" t="s">
        <v>221</v>
      </c>
    </row>
    <row r="19" spans="1:10" x14ac:dyDescent="0.2">
      <c r="A19" s="251" t="s">
        <v>147</v>
      </c>
    </row>
    <row r="20" spans="1:10" ht="12" customHeight="1" x14ac:dyDescent="0.2"/>
    <row r="21" spans="1:10" ht="42" customHeight="1" x14ac:dyDescent="0.2">
      <c r="A21" s="791" t="s">
        <v>275</v>
      </c>
      <c r="B21" s="791"/>
      <c r="C21" s="791"/>
      <c r="D21" s="791"/>
      <c r="E21" s="791"/>
      <c r="F21" s="791"/>
      <c r="G21" s="791"/>
      <c r="H21" s="791"/>
      <c r="I21" s="791"/>
      <c r="J21" s="791"/>
    </row>
    <row r="22" spans="1:10" ht="40.5" customHeight="1" x14ac:dyDescent="0.2">
      <c r="A22" s="792" t="s">
        <v>276</v>
      </c>
      <c r="B22" s="792"/>
      <c r="C22" s="792"/>
      <c r="D22" s="792"/>
      <c r="E22" s="792"/>
      <c r="F22" s="792"/>
      <c r="G22" s="792"/>
      <c r="H22" s="792"/>
      <c r="I22" s="792"/>
      <c r="J22" s="792"/>
    </row>
  </sheetData>
  <sheetProtection password="CCF6" sheet="1" objects="1" scenarios="1"/>
  <mergeCells count="19">
    <mergeCell ref="A21:J21"/>
    <mergeCell ref="A22:J22"/>
    <mergeCell ref="G7:G8"/>
    <mergeCell ref="H7:H8"/>
    <mergeCell ref="A7:A8"/>
    <mergeCell ref="F7:F8"/>
    <mergeCell ref="A4:A6"/>
    <mergeCell ref="B7:B8"/>
    <mergeCell ref="C7:C8"/>
    <mergeCell ref="E7:E8"/>
    <mergeCell ref="B4:B6"/>
    <mergeCell ref="C4:C6"/>
    <mergeCell ref="J4:J6"/>
    <mergeCell ref="I4:I6"/>
    <mergeCell ref="D4:D6"/>
    <mergeCell ref="E4:H4"/>
    <mergeCell ref="E5:F5"/>
    <mergeCell ref="G5:G6"/>
    <mergeCell ref="H5:H6"/>
  </mergeCells>
  <phoneticPr fontId="0" type="noConversion"/>
  <conditionalFormatting sqref="J10:J13">
    <cfRule type="expression" dxfId="137" priority="1" stopIfTrue="1">
      <formula>$D10&lt;$I10</formula>
    </cfRule>
  </conditionalFormatting>
  <pageMargins left="0.52" right="0.34" top="1.21" bottom="1" header="0.5" footer="0.5"/>
  <pageSetup scale="8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71" t="str">
        <f>+'TABELA I'!D1</f>
        <v>Tužilaštvo BiH ili Tužilaštvo Brčko Distrikta BiH</v>
      </c>
    </row>
    <row r="2" spans="1:2" ht="30" customHeight="1" x14ac:dyDescent="0.25">
      <c r="A2" s="15" t="s">
        <v>45</v>
      </c>
      <c r="B2" s="241" t="str">
        <f>+'TABELA I'!G2</f>
        <v>1.1.2022. - 31.12.2022.</v>
      </c>
    </row>
    <row r="3" spans="1:2" ht="49.5" customHeight="1" thickBot="1" x14ac:dyDescent="0.25">
      <c r="A3" s="797" t="s">
        <v>269</v>
      </c>
      <c r="B3" s="797"/>
    </row>
    <row r="4" spans="1:2" ht="22.5" customHeight="1" x14ac:dyDescent="0.2">
      <c r="A4" s="784" t="s">
        <v>4</v>
      </c>
      <c r="B4" s="800" t="s">
        <v>270</v>
      </c>
    </row>
    <row r="5" spans="1:2" ht="31.5" customHeight="1" x14ac:dyDescent="0.2">
      <c r="A5" s="785"/>
      <c r="B5" s="773"/>
    </row>
    <row r="6" spans="1:2" ht="52.5" customHeight="1" x14ac:dyDescent="0.2">
      <c r="A6" s="786"/>
      <c r="B6" s="774"/>
    </row>
    <row r="7" spans="1:2" ht="12" customHeight="1" x14ac:dyDescent="0.2">
      <c r="A7" s="793" t="s">
        <v>22</v>
      </c>
      <c r="B7" s="798" t="s">
        <v>0</v>
      </c>
    </row>
    <row r="8" spans="1:2" s="251" customFormat="1" ht="12" customHeight="1" thickBot="1" x14ac:dyDescent="0.25">
      <c r="A8" s="794"/>
      <c r="B8" s="799"/>
    </row>
    <row r="9" spans="1:2" ht="3" customHeight="1" thickBot="1" x14ac:dyDescent="0.25">
      <c r="A9" s="252"/>
      <c r="B9" s="253"/>
    </row>
    <row r="10" spans="1:2" ht="30" customHeight="1" thickBot="1" x14ac:dyDescent="0.3">
      <c r="A10" s="254" t="s">
        <v>148</v>
      </c>
      <c r="B10" s="1"/>
    </row>
    <row r="11" spans="1:2" ht="30" customHeight="1" thickBot="1" x14ac:dyDescent="0.3">
      <c r="A11" s="257" t="s">
        <v>53</v>
      </c>
      <c r="B11" s="1"/>
    </row>
    <row r="12" spans="1:2" ht="30" customHeight="1" thickBot="1" x14ac:dyDescent="0.3">
      <c r="A12" s="257" t="s">
        <v>149</v>
      </c>
      <c r="B12" s="1"/>
    </row>
    <row r="13" spans="1:2" ht="30" customHeight="1" thickBot="1" x14ac:dyDescent="0.3">
      <c r="A13" s="260" t="s">
        <v>54</v>
      </c>
      <c r="B13" s="1"/>
    </row>
    <row r="14" spans="1:2" ht="3" customHeight="1" thickBot="1" x14ac:dyDescent="0.25">
      <c r="A14" s="263"/>
      <c r="B14" s="265"/>
    </row>
    <row r="15" spans="1:2" ht="30" customHeight="1" thickBot="1" x14ac:dyDescent="0.3">
      <c r="A15" s="21" t="s">
        <v>8</v>
      </c>
      <c r="B15" s="268">
        <f>SUM(B10:B13)</f>
        <v>0</v>
      </c>
    </row>
    <row r="16" spans="1:2" hidden="1" x14ac:dyDescent="0.2">
      <c r="B16" s="17">
        <f>'TABELA III'!J15</f>
        <v>0</v>
      </c>
    </row>
    <row r="18" spans="1:1" x14ac:dyDescent="0.2">
      <c r="A18" s="251" t="s">
        <v>222</v>
      </c>
    </row>
    <row r="20" spans="1:1" x14ac:dyDescent="0.2">
      <c r="A20" s="251" t="s">
        <v>147</v>
      </c>
    </row>
  </sheetData>
  <sheetProtection password="CCF6" sheet="1" objects="1" scenarios="1"/>
  <mergeCells count="5">
    <mergeCell ref="A3:B3"/>
    <mergeCell ref="B7:B8"/>
    <mergeCell ref="B4:B6"/>
    <mergeCell ref="A7:A8"/>
    <mergeCell ref="A4:A6"/>
  </mergeCells>
  <conditionalFormatting sqref="B15">
    <cfRule type="cellIs" dxfId="136" priority="1" stopIfTrue="1" operator="greaterThan">
      <formula>$B$16</formula>
    </cfRule>
  </conditionalFormatting>
  <pageMargins left="0.52" right="0.34" top="1.21" bottom="1" header="0.5" footer="0.5"/>
  <pageSetup scale="87"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69" t="str">
        <f>+'TABELA I'!A1</f>
        <v>Naziv tužilaštva</v>
      </c>
      <c r="B1" s="270"/>
      <c r="C1" s="368" t="str">
        <f>+'TABELA I'!D1</f>
        <v>Tužilaštvo BiH ili Tužilaštvo Brčko Distrikta BiH</v>
      </c>
      <c r="D1" s="271"/>
      <c r="E1" s="271"/>
      <c r="F1" s="270"/>
      <c r="G1" s="270"/>
    </row>
    <row r="2" spans="1:7" ht="23.25" customHeight="1" x14ac:dyDescent="0.25">
      <c r="A2" s="15" t="s">
        <v>45</v>
      </c>
      <c r="B2" s="270"/>
      <c r="C2" s="241" t="str">
        <f>+'TABELA I'!G2</f>
        <v>1.1.2022. - 31.12.2022.</v>
      </c>
      <c r="D2" s="271"/>
      <c r="E2" s="271"/>
      <c r="F2" s="270"/>
      <c r="G2" s="270"/>
    </row>
    <row r="3" spans="1:7" ht="24" customHeight="1" thickBot="1" x14ac:dyDescent="0.3">
      <c r="A3" s="43" t="s">
        <v>213</v>
      </c>
      <c r="B3" s="272"/>
      <c r="C3" s="272"/>
      <c r="D3" s="272"/>
    </row>
    <row r="4" spans="1:7" ht="83.25" customHeight="1" x14ac:dyDescent="0.2">
      <c r="A4" s="801" t="s">
        <v>38</v>
      </c>
      <c r="B4" s="802"/>
      <c r="C4" s="273" t="s">
        <v>51</v>
      </c>
      <c r="D4" s="273" t="s">
        <v>52</v>
      </c>
      <c r="E4" s="274" t="s">
        <v>35</v>
      </c>
    </row>
    <row r="5" spans="1:7" ht="13.5" customHeight="1" x14ac:dyDescent="0.2">
      <c r="A5" s="793" t="s">
        <v>21</v>
      </c>
      <c r="B5" s="803"/>
      <c r="C5" s="275" t="s">
        <v>0</v>
      </c>
      <c r="D5" s="275" t="s">
        <v>1</v>
      </c>
      <c r="E5" s="276" t="s">
        <v>15</v>
      </c>
    </row>
    <row r="6" spans="1:7" ht="21" customHeight="1" x14ac:dyDescent="0.25">
      <c r="A6" s="806" t="s">
        <v>148</v>
      </c>
      <c r="B6" s="807"/>
      <c r="C6" s="10"/>
      <c r="D6" s="10"/>
      <c r="E6" s="11">
        <f>SUM(C6:D6)</f>
        <v>0</v>
      </c>
    </row>
    <row r="7" spans="1:7" ht="21" customHeight="1" thickBot="1" x14ac:dyDescent="0.3">
      <c r="A7" s="804" t="s">
        <v>149</v>
      </c>
      <c r="B7" s="805"/>
      <c r="C7" s="28"/>
      <c r="D7" s="28"/>
      <c r="E7" s="29">
        <f>SUM(C7:D7)</f>
        <v>0</v>
      </c>
    </row>
    <row r="8" spans="1:7" ht="13.5" customHeight="1" x14ac:dyDescent="0.25">
      <c r="A8" s="277"/>
      <c r="B8" s="278"/>
      <c r="C8" s="279"/>
      <c r="D8" s="279"/>
      <c r="E8" s="204"/>
    </row>
    <row r="9" spans="1:7" s="239" customFormat="1" ht="19.5" customHeight="1" x14ac:dyDescent="0.2">
      <c r="A9" s="239" t="s">
        <v>221</v>
      </c>
    </row>
    <row r="10" spans="1:7" s="239" customFormat="1" ht="17.25" customHeight="1" x14ac:dyDescent="0.2">
      <c r="A10" s="280" t="s">
        <v>147</v>
      </c>
      <c r="B10" s="280"/>
      <c r="C10" s="280"/>
      <c r="D10" s="280"/>
    </row>
    <row r="11" spans="1:7" s="239" customFormat="1" ht="14.25" customHeight="1" x14ac:dyDescent="0.2"/>
    <row r="12" spans="1:7" s="239" customFormat="1" ht="30.75" customHeight="1" x14ac:dyDescent="0.2"/>
    <row r="13" spans="1:7" s="239" customFormat="1" ht="30.75" customHeight="1" x14ac:dyDescent="0.2"/>
    <row r="14" spans="1:7" s="239" customFormat="1" ht="30.75" customHeight="1" x14ac:dyDescent="0.2"/>
    <row r="15" spans="1:7" s="239" customFormat="1" ht="30.75" customHeight="1" x14ac:dyDescent="0.2"/>
    <row r="16" spans="1:7" s="239" customFormat="1" ht="30.75" customHeight="1" x14ac:dyDescent="0.2"/>
    <row r="17" s="239" customFormat="1" ht="12.75" customHeight="1" x14ac:dyDescent="0.2"/>
    <row r="18" s="239" customFormat="1" ht="33.75" customHeight="1" x14ac:dyDescent="0.2"/>
    <row r="19" s="239" customFormat="1" ht="33.75" customHeight="1" x14ac:dyDescent="0.2"/>
    <row r="20" s="239" customFormat="1" ht="33.75" customHeight="1" x14ac:dyDescent="0.2"/>
    <row r="21" s="239" customFormat="1" ht="33.75" customHeight="1" x14ac:dyDescent="0.2"/>
    <row r="22" s="239" customFormat="1" ht="24.95" customHeight="1" x14ac:dyDescent="0.2"/>
    <row r="23" s="239" customFormat="1" ht="24.95" customHeight="1" x14ac:dyDescent="0.2"/>
    <row r="24" s="239" customFormat="1" ht="24.95" customHeight="1" x14ac:dyDescent="0.2"/>
    <row r="25" s="239" customFormat="1" ht="24.95" customHeight="1" x14ac:dyDescent="0.2"/>
    <row r="26" s="239" customFormat="1" ht="12.75" customHeight="1" x14ac:dyDescent="0.2"/>
    <row r="27" s="239"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81" customFormat="1" x14ac:dyDescent="0.2"/>
    <row r="48" s="281" customFormat="1" x14ac:dyDescent="0.2"/>
    <row r="49" s="281"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2"/>
  <sheetViews>
    <sheetView topLeftCell="A40" zoomScale="90" zoomScaleNormal="90" workbookViewId="0">
      <selection activeCell="T77" sqref="T77"/>
    </sheetView>
  </sheetViews>
  <sheetFormatPr defaultRowHeight="12.75" x14ac:dyDescent="0.2"/>
  <cols>
    <col min="1" max="20" width="9.140625" style="224"/>
    <col min="21" max="21" width="7.140625" style="213" customWidth="1"/>
    <col min="22" max="16384" width="9.140625" style="213"/>
  </cols>
  <sheetData>
    <row r="1" spans="1:20" s="46" customFormat="1" ht="35.25" customHeight="1" x14ac:dyDescent="0.25">
      <c r="A1" s="217" t="s">
        <v>158</v>
      </c>
      <c r="B1" s="217" t="s">
        <v>189</v>
      </c>
      <c r="C1" s="217" t="s">
        <v>174</v>
      </c>
      <c r="D1" s="217" t="s">
        <v>177</v>
      </c>
      <c r="E1" s="217" t="s">
        <v>190</v>
      </c>
      <c r="F1" s="217" t="s">
        <v>175</v>
      </c>
      <c r="G1" s="218" t="s">
        <v>191</v>
      </c>
      <c r="H1" s="219" t="s">
        <v>192</v>
      </c>
      <c r="I1" s="219" t="s">
        <v>193</v>
      </c>
      <c r="J1" s="219" t="s">
        <v>194</v>
      </c>
      <c r="K1" s="218" t="s">
        <v>195</v>
      </c>
      <c r="L1" s="218" t="s">
        <v>196</v>
      </c>
      <c r="M1" s="218" t="s">
        <v>197</v>
      </c>
      <c r="N1" s="218" t="s">
        <v>198</v>
      </c>
      <c r="O1" s="218" t="s">
        <v>199</v>
      </c>
      <c r="P1" s="218" t="s">
        <v>200</v>
      </c>
      <c r="Q1" s="218" t="s">
        <v>201</v>
      </c>
      <c r="R1" s="218" t="s">
        <v>202</v>
      </c>
      <c r="S1" s="218" t="s">
        <v>203</v>
      </c>
      <c r="T1" s="218" t="s">
        <v>204</v>
      </c>
    </row>
    <row r="2" spans="1:20" x14ac:dyDescent="0.2">
      <c r="A2" s="220">
        <f>'TABELA I'!$K$1</f>
        <v>2022</v>
      </c>
      <c r="B2" s="220">
        <f>'TABELA I'!$K$2</f>
        <v>0</v>
      </c>
      <c r="C2" s="220">
        <f>'TABELA I'!B12</f>
        <v>0</v>
      </c>
      <c r="D2" s="220">
        <f>'TABELA I'!C12</f>
        <v>0</v>
      </c>
      <c r="E2" s="220">
        <f>'TABELA I'!D12</f>
        <v>0</v>
      </c>
      <c r="F2" s="220" t="str">
        <f>'TABELA I'!E12</f>
        <v>Glavni tužilac</v>
      </c>
      <c r="G2" s="220">
        <f>'TABELA I'!G12</f>
        <v>0</v>
      </c>
      <c r="H2" s="220">
        <f>'TABELA I'!H12</f>
        <v>0</v>
      </c>
      <c r="I2" s="220">
        <f>'TABELA I'!I12</f>
        <v>0</v>
      </c>
      <c r="J2" s="220">
        <f>'TABELA I'!J12</f>
        <v>260</v>
      </c>
      <c r="K2" s="220">
        <f>'TABELA I'!K12</f>
        <v>0</v>
      </c>
      <c r="L2" s="220">
        <f>'TABELA I'!L12</f>
        <v>0</v>
      </c>
      <c r="M2" s="220">
        <f>'TABELA I'!M12</f>
        <v>0</v>
      </c>
      <c r="N2" s="220">
        <f>'TABELA I'!N12</f>
        <v>0</v>
      </c>
      <c r="O2" s="220" t="str">
        <f>'TABELA I'!O12</f>
        <v/>
      </c>
      <c r="P2" s="220" t="str">
        <f>'TABELA I'!P12</f>
        <v/>
      </c>
      <c r="Q2" s="220">
        <f>'TABELA I'!Q12</f>
        <v>0</v>
      </c>
      <c r="R2" s="220">
        <f>'TABELA I'!R12</f>
        <v>0</v>
      </c>
      <c r="S2" s="220" t="str">
        <f>'TABELA I'!S12</f>
        <v/>
      </c>
      <c r="T2" s="220" t="str">
        <f>'TABELA I'!T12</f>
        <v/>
      </c>
    </row>
    <row r="3" spans="1:20" x14ac:dyDescent="0.2">
      <c r="A3" s="220">
        <f>'TABELA I'!$K$1</f>
        <v>2022</v>
      </c>
      <c r="B3" s="220">
        <f>'TABELA I'!$K$2</f>
        <v>0</v>
      </c>
      <c r="C3" s="220">
        <f>'TABELA I'!B12</f>
        <v>0</v>
      </c>
      <c r="D3" s="220">
        <f>'TABELA I'!C12</f>
        <v>0</v>
      </c>
      <c r="E3" s="220">
        <f>'TABELA I'!D12</f>
        <v>0</v>
      </c>
      <c r="F3" s="220" t="str">
        <f>'TABELA I'!E13</f>
        <v>Glavni tužilac</v>
      </c>
      <c r="G3" s="220">
        <f>'TABELA I'!G13</f>
        <v>0</v>
      </c>
      <c r="H3" s="220">
        <f>'TABELA I'!H13</f>
        <v>0</v>
      </c>
      <c r="I3" s="220">
        <f>'TABELA I'!I13</f>
        <v>0</v>
      </c>
      <c r="J3" s="220">
        <f>'TABELA I'!J13</f>
        <v>260</v>
      </c>
      <c r="K3" s="220">
        <f>'TABELA I'!K13</f>
        <v>0</v>
      </c>
      <c r="L3" s="220">
        <f>'TABELA I'!L13</f>
        <v>0</v>
      </c>
      <c r="M3" s="220">
        <f>'TABELA I'!M13</f>
        <v>0</v>
      </c>
      <c r="N3" s="220">
        <f>'TABELA I'!N13</f>
        <v>0</v>
      </c>
      <c r="O3" s="220" t="str">
        <f>'TABELA I'!O13</f>
        <v/>
      </c>
      <c r="P3" s="220" t="str">
        <f>'TABELA I'!P13</f>
        <v/>
      </c>
      <c r="Q3" s="220">
        <f>'TABELA I'!Q13</f>
        <v>0</v>
      </c>
      <c r="R3" s="220">
        <f>'TABELA I'!R13</f>
        <v>0</v>
      </c>
      <c r="S3" s="220" t="str">
        <f>'TABELA I'!S13</f>
        <v/>
      </c>
      <c r="T3" s="220" t="str">
        <f>'TABELA I'!T13</f>
        <v/>
      </c>
    </row>
    <row r="4" spans="1:20" x14ac:dyDescent="0.2">
      <c r="A4" s="220">
        <f>'TABELA I'!$K$1</f>
        <v>2022</v>
      </c>
      <c r="B4" s="220">
        <f>'TABELA I'!$K$2</f>
        <v>0</v>
      </c>
      <c r="C4" s="220">
        <f>'TABELA I'!B14</f>
        <v>0</v>
      </c>
      <c r="D4" s="220">
        <f>'TABELA I'!C14</f>
        <v>0</v>
      </c>
      <c r="E4" s="220">
        <f>'TABELA I'!D14</f>
        <v>0</v>
      </c>
      <c r="F4" s="220">
        <f>'TABELA I'!E14</f>
        <v>0</v>
      </c>
      <c r="G4" s="220">
        <f>'TABELA I'!G14</f>
        <v>0</v>
      </c>
      <c r="H4" s="220">
        <f>'TABELA I'!H14</f>
        <v>0</v>
      </c>
      <c r="I4" s="220">
        <f>'TABELA I'!I14</f>
        <v>0</v>
      </c>
      <c r="J4" s="220">
        <f>'TABELA I'!J14</f>
        <v>260</v>
      </c>
      <c r="K4" s="220">
        <f>'TABELA I'!K14</f>
        <v>0</v>
      </c>
      <c r="L4" s="220">
        <f>'TABELA I'!L14</f>
        <v>0</v>
      </c>
      <c r="M4" s="220">
        <f>'TABELA I'!M14</f>
        <v>0</v>
      </c>
      <c r="N4" s="220">
        <f>'TABELA I'!N14</f>
        <v>0</v>
      </c>
      <c r="O4" s="220" t="str">
        <f>'TABELA I'!O14</f>
        <v/>
      </c>
      <c r="P4" s="220" t="str">
        <f>'TABELA I'!P14</f>
        <v/>
      </c>
      <c r="Q4" s="220">
        <f>'TABELA I'!Q14</f>
        <v>0</v>
      </c>
      <c r="R4" s="220">
        <f>'TABELA I'!R14</f>
        <v>0</v>
      </c>
      <c r="S4" s="220" t="str">
        <f>'TABELA I'!S14</f>
        <v/>
      </c>
      <c r="T4" s="220" t="str">
        <f>'TABELA I'!T14</f>
        <v/>
      </c>
    </row>
    <row r="5" spans="1:20" x14ac:dyDescent="0.2">
      <c r="A5" s="220">
        <f>'TABELA I'!$K$1</f>
        <v>2022</v>
      </c>
      <c r="B5" s="220">
        <f>'TABELA I'!$K$2</f>
        <v>0</v>
      </c>
      <c r="C5" s="220">
        <f>'TABELA I'!B15</f>
        <v>0</v>
      </c>
      <c r="D5" s="220">
        <f>'TABELA I'!C15</f>
        <v>0</v>
      </c>
      <c r="E5" s="220">
        <f>'TABELA I'!D15</f>
        <v>0</v>
      </c>
      <c r="F5" s="220">
        <f>'TABELA I'!E15</f>
        <v>0</v>
      </c>
      <c r="G5" s="220">
        <f>'TABELA I'!G15</f>
        <v>0</v>
      </c>
      <c r="H5" s="220">
        <f>'TABELA I'!H15</f>
        <v>0</v>
      </c>
      <c r="I5" s="220">
        <f>'TABELA I'!I15</f>
        <v>0</v>
      </c>
      <c r="J5" s="220">
        <f>'TABELA I'!J15</f>
        <v>260</v>
      </c>
      <c r="K5" s="220">
        <f>'TABELA I'!K15</f>
        <v>0</v>
      </c>
      <c r="L5" s="220">
        <f>'TABELA I'!L15</f>
        <v>0</v>
      </c>
      <c r="M5" s="220">
        <f>'TABELA I'!M15</f>
        <v>0</v>
      </c>
      <c r="N5" s="220">
        <f>'TABELA I'!N15</f>
        <v>0</v>
      </c>
      <c r="O5" s="220" t="str">
        <f>'TABELA I'!O15</f>
        <v/>
      </c>
      <c r="P5" s="220" t="str">
        <f>'TABELA I'!P15</f>
        <v/>
      </c>
      <c r="Q5" s="220">
        <f>'TABELA I'!Q15</f>
        <v>0</v>
      </c>
      <c r="R5" s="220">
        <f>'TABELA I'!R15</f>
        <v>0</v>
      </c>
      <c r="S5" s="220" t="str">
        <f>'TABELA I'!S15</f>
        <v/>
      </c>
      <c r="T5" s="220" t="str">
        <f>'TABELA I'!T15</f>
        <v/>
      </c>
    </row>
    <row r="6" spans="1:20" x14ac:dyDescent="0.2">
      <c r="A6" s="220">
        <f>'TABELA I'!$K$1</f>
        <v>2022</v>
      </c>
      <c r="B6" s="220">
        <f>'TABELA I'!$K$2</f>
        <v>0</v>
      </c>
      <c r="C6" s="220">
        <f>'TABELA I'!B16</f>
        <v>0</v>
      </c>
      <c r="D6" s="220">
        <f>'TABELA I'!C16</f>
        <v>0</v>
      </c>
      <c r="E6" s="220">
        <f>'TABELA I'!D16</f>
        <v>0</v>
      </c>
      <c r="F6" s="220">
        <f>'TABELA I'!E16</f>
        <v>0</v>
      </c>
      <c r="G6" s="220">
        <f>'TABELA I'!G16</f>
        <v>0</v>
      </c>
      <c r="H6" s="220">
        <f>'TABELA I'!H16</f>
        <v>0</v>
      </c>
      <c r="I6" s="220">
        <f>'TABELA I'!I16</f>
        <v>0</v>
      </c>
      <c r="J6" s="220">
        <f>'TABELA I'!J16</f>
        <v>260</v>
      </c>
      <c r="K6" s="220">
        <f>'TABELA I'!K16</f>
        <v>0</v>
      </c>
      <c r="L6" s="220">
        <f>'TABELA I'!L16</f>
        <v>0</v>
      </c>
      <c r="M6" s="220">
        <f>'TABELA I'!M16</f>
        <v>0</v>
      </c>
      <c r="N6" s="220">
        <f>'TABELA I'!N16</f>
        <v>0</v>
      </c>
      <c r="O6" s="220" t="str">
        <f>'TABELA I'!O16</f>
        <v/>
      </c>
      <c r="P6" s="220" t="str">
        <f>'TABELA I'!P16</f>
        <v/>
      </c>
      <c r="Q6" s="220">
        <f>'TABELA I'!Q16</f>
        <v>0</v>
      </c>
      <c r="R6" s="220">
        <f>'TABELA I'!R16</f>
        <v>0</v>
      </c>
      <c r="S6" s="220" t="str">
        <f>'TABELA I'!S16</f>
        <v/>
      </c>
      <c r="T6" s="220" t="str">
        <f>'TABELA I'!T16</f>
        <v/>
      </c>
    </row>
    <row r="7" spans="1:20" x14ac:dyDescent="0.2">
      <c r="A7" s="220">
        <f>'TABELA I'!$K$1</f>
        <v>2022</v>
      </c>
      <c r="B7" s="220">
        <f>'TABELA I'!$K$2</f>
        <v>0</v>
      </c>
      <c r="C7" s="220">
        <f>'TABELA I'!B17</f>
        <v>0</v>
      </c>
      <c r="D7" s="220">
        <f>'TABELA I'!C17</f>
        <v>0</v>
      </c>
      <c r="E7" s="220">
        <f>'TABELA I'!D17</f>
        <v>0</v>
      </c>
      <c r="F7" s="220">
        <f>'TABELA I'!E17</f>
        <v>0</v>
      </c>
      <c r="G7" s="220">
        <f>'TABELA I'!G17</f>
        <v>0</v>
      </c>
      <c r="H7" s="220">
        <f>'TABELA I'!H17</f>
        <v>0</v>
      </c>
      <c r="I7" s="220">
        <f>'TABELA I'!I17</f>
        <v>0</v>
      </c>
      <c r="J7" s="220">
        <f>'TABELA I'!J17</f>
        <v>260</v>
      </c>
      <c r="K7" s="220">
        <f>'TABELA I'!K17</f>
        <v>0</v>
      </c>
      <c r="L7" s="220">
        <f>'TABELA I'!L17</f>
        <v>0</v>
      </c>
      <c r="M7" s="220">
        <f>'TABELA I'!M17</f>
        <v>0</v>
      </c>
      <c r="N7" s="220">
        <f>'TABELA I'!N17</f>
        <v>0</v>
      </c>
      <c r="O7" s="220" t="str">
        <f>'TABELA I'!O17</f>
        <v/>
      </c>
      <c r="P7" s="220" t="str">
        <f>'TABELA I'!P17</f>
        <v/>
      </c>
      <c r="Q7" s="220">
        <f>'TABELA I'!Q17</f>
        <v>0</v>
      </c>
      <c r="R7" s="220">
        <f>'TABELA I'!R17</f>
        <v>0</v>
      </c>
      <c r="S7" s="220" t="str">
        <f>'TABELA I'!S17</f>
        <v/>
      </c>
      <c r="T7" s="220" t="str">
        <f>'TABELA I'!T17</f>
        <v/>
      </c>
    </row>
    <row r="8" spans="1:20" x14ac:dyDescent="0.2">
      <c r="A8" s="220">
        <f>'TABELA I'!$K$1</f>
        <v>2022</v>
      </c>
      <c r="B8" s="220">
        <f>'TABELA I'!$K$2</f>
        <v>0</v>
      </c>
      <c r="C8" s="220">
        <f>'TABELA I'!B18</f>
        <v>0</v>
      </c>
      <c r="D8" s="220">
        <f>'TABELA I'!C18</f>
        <v>0</v>
      </c>
      <c r="E8" s="220">
        <f>'TABELA I'!D18</f>
        <v>0</v>
      </c>
      <c r="F8" s="220">
        <f>'TABELA I'!E18</f>
        <v>0</v>
      </c>
      <c r="G8" s="220">
        <f>'TABELA I'!G18</f>
        <v>0</v>
      </c>
      <c r="H8" s="220">
        <f>'TABELA I'!H18</f>
        <v>0</v>
      </c>
      <c r="I8" s="220">
        <f>'TABELA I'!I18</f>
        <v>0</v>
      </c>
      <c r="J8" s="220">
        <f>'TABELA I'!J18</f>
        <v>260</v>
      </c>
      <c r="K8" s="220">
        <f>'TABELA I'!K18</f>
        <v>0</v>
      </c>
      <c r="L8" s="220">
        <f>'TABELA I'!L18</f>
        <v>0</v>
      </c>
      <c r="M8" s="220">
        <f>'TABELA I'!M18</f>
        <v>0</v>
      </c>
      <c r="N8" s="220">
        <f>'TABELA I'!N18</f>
        <v>0</v>
      </c>
      <c r="O8" s="220" t="str">
        <f>'TABELA I'!O18</f>
        <v/>
      </c>
      <c r="P8" s="220" t="str">
        <f>'TABELA I'!P18</f>
        <v/>
      </c>
      <c r="Q8" s="220">
        <f>'TABELA I'!Q18</f>
        <v>0</v>
      </c>
      <c r="R8" s="220">
        <f>'TABELA I'!R18</f>
        <v>0</v>
      </c>
      <c r="S8" s="220" t="str">
        <f>'TABELA I'!S18</f>
        <v/>
      </c>
      <c r="T8" s="220" t="str">
        <f>'TABELA I'!T18</f>
        <v/>
      </c>
    </row>
    <row r="9" spans="1:20" x14ac:dyDescent="0.2">
      <c r="A9" s="220">
        <f>'TABELA I'!$K$1</f>
        <v>2022</v>
      </c>
      <c r="B9" s="220">
        <f>'TABELA I'!$K$2</f>
        <v>0</v>
      </c>
      <c r="C9" s="220">
        <f>'TABELA I'!B19</f>
        <v>0</v>
      </c>
      <c r="D9" s="220">
        <f>'TABELA I'!C19</f>
        <v>0</v>
      </c>
      <c r="E9" s="220">
        <f>'TABELA I'!D19</f>
        <v>0</v>
      </c>
      <c r="F9" s="220">
        <f>'TABELA I'!E19</f>
        <v>0</v>
      </c>
      <c r="G9" s="220">
        <f>'TABELA I'!G19</f>
        <v>0</v>
      </c>
      <c r="H9" s="220">
        <f>'TABELA I'!H19</f>
        <v>0</v>
      </c>
      <c r="I9" s="220">
        <f>'TABELA I'!I19</f>
        <v>0</v>
      </c>
      <c r="J9" s="220">
        <f>'TABELA I'!J19</f>
        <v>260</v>
      </c>
      <c r="K9" s="220">
        <f>'TABELA I'!K19</f>
        <v>0</v>
      </c>
      <c r="L9" s="220">
        <f>'TABELA I'!L19</f>
        <v>0</v>
      </c>
      <c r="M9" s="220">
        <f>'TABELA I'!M19</f>
        <v>0</v>
      </c>
      <c r="N9" s="220">
        <f>'TABELA I'!N19</f>
        <v>0</v>
      </c>
      <c r="O9" s="220" t="str">
        <f>'TABELA I'!O19</f>
        <v/>
      </c>
      <c r="P9" s="220" t="str">
        <f>'TABELA I'!P19</f>
        <v/>
      </c>
      <c r="Q9" s="220">
        <f>'TABELA I'!Q19</f>
        <v>0</v>
      </c>
      <c r="R9" s="220">
        <f>'TABELA I'!R19</f>
        <v>0</v>
      </c>
      <c r="S9" s="220" t="str">
        <f>'TABELA I'!S19</f>
        <v/>
      </c>
      <c r="T9" s="220" t="str">
        <f>'TABELA I'!T19</f>
        <v/>
      </c>
    </row>
    <row r="10" spans="1:20" x14ac:dyDescent="0.2">
      <c r="A10" s="220">
        <f>'TABELA I'!$K$1</f>
        <v>2022</v>
      </c>
      <c r="B10" s="220">
        <f>'TABELA I'!$K$2</f>
        <v>0</v>
      </c>
      <c r="C10" s="220">
        <f>'TABELA I'!B20</f>
        <v>0</v>
      </c>
      <c r="D10" s="220">
        <f>'TABELA I'!C20</f>
        <v>0</v>
      </c>
      <c r="E10" s="220">
        <f>'TABELA I'!D20</f>
        <v>0</v>
      </c>
      <c r="F10" s="220">
        <f>'TABELA I'!E20</f>
        <v>0</v>
      </c>
      <c r="G10" s="220">
        <f>'TABELA I'!G20</f>
        <v>0</v>
      </c>
      <c r="H10" s="220">
        <f>'TABELA I'!H20</f>
        <v>0</v>
      </c>
      <c r="I10" s="220">
        <f>'TABELA I'!I20</f>
        <v>0</v>
      </c>
      <c r="J10" s="220">
        <f>'TABELA I'!J20</f>
        <v>260</v>
      </c>
      <c r="K10" s="220">
        <f>'TABELA I'!K20</f>
        <v>0</v>
      </c>
      <c r="L10" s="220">
        <f>'TABELA I'!L20</f>
        <v>0</v>
      </c>
      <c r="M10" s="220">
        <f>'TABELA I'!M20</f>
        <v>0</v>
      </c>
      <c r="N10" s="220">
        <f>'TABELA I'!N20</f>
        <v>0</v>
      </c>
      <c r="O10" s="220" t="str">
        <f>'TABELA I'!O20</f>
        <v/>
      </c>
      <c r="P10" s="220" t="str">
        <f>'TABELA I'!P20</f>
        <v/>
      </c>
      <c r="Q10" s="220">
        <f>'TABELA I'!Q20</f>
        <v>0</v>
      </c>
      <c r="R10" s="220">
        <f>'TABELA I'!R20</f>
        <v>0</v>
      </c>
      <c r="S10" s="220" t="str">
        <f>'TABELA I'!S20</f>
        <v/>
      </c>
      <c r="T10" s="220" t="str">
        <f>'TABELA I'!T20</f>
        <v/>
      </c>
    </row>
    <row r="11" spans="1:20" x14ac:dyDescent="0.2">
      <c r="A11" s="220">
        <f>'TABELA I'!$K$1</f>
        <v>2022</v>
      </c>
      <c r="B11" s="220">
        <f>'TABELA I'!$K$2</f>
        <v>0</v>
      </c>
      <c r="C11" s="220">
        <f>'TABELA I'!B21</f>
        <v>0</v>
      </c>
      <c r="D11" s="220">
        <f>'TABELA I'!C21</f>
        <v>0</v>
      </c>
      <c r="E11" s="220">
        <f>'TABELA I'!D21</f>
        <v>0</v>
      </c>
      <c r="F11" s="220">
        <f>'TABELA I'!E21</f>
        <v>0</v>
      </c>
      <c r="G11" s="220">
        <f>'TABELA I'!G21</f>
        <v>0</v>
      </c>
      <c r="H11" s="220">
        <f>'TABELA I'!H21</f>
        <v>0</v>
      </c>
      <c r="I11" s="220">
        <f>'TABELA I'!I21</f>
        <v>0</v>
      </c>
      <c r="J11" s="220">
        <f>'TABELA I'!J21</f>
        <v>260</v>
      </c>
      <c r="K11" s="220">
        <f>'TABELA I'!K21</f>
        <v>0</v>
      </c>
      <c r="L11" s="220">
        <f>'TABELA I'!L21</f>
        <v>0</v>
      </c>
      <c r="M11" s="220">
        <f>'TABELA I'!M21</f>
        <v>0</v>
      </c>
      <c r="N11" s="220">
        <f>'TABELA I'!N21</f>
        <v>0</v>
      </c>
      <c r="O11" s="220" t="str">
        <f>'TABELA I'!O21</f>
        <v/>
      </c>
      <c r="P11" s="220" t="str">
        <f>'TABELA I'!P21</f>
        <v/>
      </c>
      <c r="Q11" s="220">
        <f>'TABELA I'!Q21</f>
        <v>0</v>
      </c>
      <c r="R11" s="220">
        <f>'TABELA I'!R21</f>
        <v>0</v>
      </c>
      <c r="S11" s="220" t="str">
        <f>'TABELA I'!S21</f>
        <v/>
      </c>
      <c r="T11" s="220" t="str">
        <f>'TABELA I'!T21</f>
        <v/>
      </c>
    </row>
    <row r="12" spans="1:20" x14ac:dyDescent="0.2">
      <c r="A12" s="220">
        <f>'TABELA I'!$K$1</f>
        <v>2022</v>
      </c>
      <c r="B12" s="220">
        <f>'TABELA I'!$K$2</f>
        <v>0</v>
      </c>
      <c r="C12" s="220">
        <f>'TABELA I'!B22</f>
        <v>0</v>
      </c>
      <c r="D12" s="220">
        <f>'TABELA I'!C22</f>
        <v>0</v>
      </c>
      <c r="E12" s="220">
        <f>'TABELA I'!D22</f>
        <v>0</v>
      </c>
      <c r="F12" s="220">
        <f>'TABELA I'!E22</f>
        <v>0</v>
      </c>
      <c r="G12" s="220">
        <f>'TABELA I'!G22</f>
        <v>0</v>
      </c>
      <c r="H12" s="220">
        <f>'TABELA I'!H22</f>
        <v>0</v>
      </c>
      <c r="I12" s="220">
        <f>'TABELA I'!I22</f>
        <v>0</v>
      </c>
      <c r="J12" s="220">
        <f>'TABELA I'!J22</f>
        <v>260</v>
      </c>
      <c r="K12" s="220">
        <f>'TABELA I'!K22</f>
        <v>0</v>
      </c>
      <c r="L12" s="220">
        <f>'TABELA I'!L22</f>
        <v>0</v>
      </c>
      <c r="M12" s="220">
        <f>'TABELA I'!M22</f>
        <v>0</v>
      </c>
      <c r="N12" s="220">
        <f>'TABELA I'!N22</f>
        <v>0</v>
      </c>
      <c r="O12" s="220" t="str">
        <f>'TABELA I'!O22</f>
        <v/>
      </c>
      <c r="P12" s="220" t="str">
        <f>'TABELA I'!P22</f>
        <v/>
      </c>
      <c r="Q12" s="220">
        <f>'TABELA I'!Q22</f>
        <v>0</v>
      </c>
      <c r="R12" s="220">
        <f>'TABELA I'!R22</f>
        <v>0</v>
      </c>
      <c r="S12" s="220" t="str">
        <f>'TABELA I'!S22</f>
        <v/>
      </c>
      <c r="T12" s="220" t="str">
        <f>'TABELA I'!T22</f>
        <v/>
      </c>
    </row>
    <row r="13" spans="1:20" x14ac:dyDescent="0.2">
      <c r="A13" s="220">
        <f>'TABELA I'!$K$1</f>
        <v>2022</v>
      </c>
      <c r="B13" s="220">
        <f>'TABELA I'!$K$2</f>
        <v>0</v>
      </c>
      <c r="C13" s="220">
        <f>'TABELA I'!B23</f>
        <v>0</v>
      </c>
      <c r="D13" s="220">
        <f>'TABELA I'!C23</f>
        <v>0</v>
      </c>
      <c r="E13" s="220">
        <f>'TABELA I'!D23</f>
        <v>0</v>
      </c>
      <c r="F13" s="220">
        <f>'TABELA I'!E23</f>
        <v>0</v>
      </c>
      <c r="G13" s="220">
        <f>'TABELA I'!G23</f>
        <v>0</v>
      </c>
      <c r="H13" s="220">
        <f>'TABELA I'!H23</f>
        <v>0</v>
      </c>
      <c r="I13" s="220">
        <f>'TABELA I'!I23</f>
        <v>0</v>
      </c>
      <c r="J13" s="220">
        <f>'TABELA I'!J23</f>
        <v>260</v>
      </c>
      <c r="K13" s="220">
        <f>'TABELA I'!K23</f>
        <v>0</v>
      </c>
      <c r="L13" s="220">
        <f>'TABELA I'!L23</f>
        <v>0</v>
      </c>
      <c r="M13" s="220">
        <f>'TABELA I'!M23</f>
        <v>0</v>
      </c>
      <c r="N13" s="220">
        <f>'TABELA I'!N23</f>
        <v>0</v>
      </c>
      <c r="O13" s="220" t="str">
        <f>'TABELA I'!O23</f>
        <v/>
      </c>
      <c r="P13" s="220" t="str">
        <f>'TABELA I'!P23</f>
        <v/>
      </c>
      <c r="Q13" s="220">
        <f>'TABELA I'!Q23</f>
        <v>0</v>
      </c>
      <c r="R13" s="220">
        <f>'TABELA I'!R23</f>
        <v>0</v>
      </c>
      <c r="S13" s="220" t="str">
        <f>'TABELA I'!S23</f>
        <v/>
      </c>
      <c r="T13" s="220" t="str">
        <f>'TABELA I'!T23</f>
        <v/>
      </c>
    </row>
    <row r="14" spans="1:20" x14ac:dyDescent="0.2">
      <c r="A14" s="220">
        <f>'TABELA I'!$K$1</f>
        <v>2022</v>
      </c>
      <c r="B14" s="220">
        <f>'TABELA I'!$K$2</f>
        <v>0</v>
      </c>
      <c r="C14" s="220">
        <f>'TABELA I'!B24</f>
        <v>0</v>
      </c>
      <c r="D14" s="220">
        <f>'TABELA I'!C24</f>
        <v>0</v>
      </c>
      <c r="E14" s="220">
        <f>'TABELA I'!D24</f>
        <v>0</v>
      </c>
      <c r="F14" s="220">
        <f>'TABELA I'!E24</f>
        <v>0</v>
      </c>
      <c r="G14" s="220">
        <f>'TABELA I'!G24</f>
        <v>0</v>
      </c>
      <c r="H14" s="220">
        <f>'TABELA I'!H24</f>
        <v>0</v>
      </c>
      <c r="I14" s="220">
        <f>'TABELA I'!I24</f>
        <v>0</v>
      </c>
      <c r="J14" s="220">
        <f>'TABELA I'!J24</f>
        <v>260</v>
      </c>
      <c r="K14" s="220">
        <f>'TABELA I'!K24</f>
        <v>0</v>
      </c>
      <c r="L14" s="220">
        <f>'TABELA I'!L24</f>
        <v>0</v>
      </c>
      <c r="M14" s="220">
        <f>'TABELA I'!M24</f>
        <v>0</v>
      </c>
      <c r="N14" s="220">
        <f>'TABELA I'!N24</f>
        <v>0</v>
      </c>
      <c r="O14" s="220" t="str">
        <f>'TABELA I'!O24</f>
        <v/>
      </c>
      <c r="P14" s="220" t="str">
        <f>'TABELA I'!P24</f>
        <v/>
      </c>
      <c r="Q14" s="220">
        <f>'TABELA I'!Q24</f>
        <v>0</v>
      </c>
      <c r="R14" s="220">
        <f>'TABELA I'!R24</f>
        <v>0</v>
      </c>
      <c r="S14" s="220" t="str">
        <f>'TABELA I'!S24</f>
        <v/>
      </c>
      <c r="T14" s="220" t="str">
        <f>'TABELA I'!T24</f>
        <v/>
      </c>
    </row>
    <row r="15" spans="1:20" x14ac:dyDescent="0.2">
      <c r="A15" s="220">
        <f>'TABELA I'!$K$1</f>
        <v>2022</v>
      </c>
      <c r="B15" s="220">
        <f>'TABELA I'!$K$2</f>
        <v>0</v>
      </c>
      <c r="C15" s="220">
        <f>'TABELA I'!B25</f>
        <v>0</v>
      </c>
      <c r="D15" s="220">
        <f>'TABELA I'!C25</f>
        <v>0</v>
      </c>
      <c r="E15" s="220">
        <f>'TABELA I'!D25</f>
        <v>0</v>
      </c>
      <c r="F15" s="220">
        <f>'TABELA I'!E25</f>
        <v>0</v>
      </c>
      <c r="G15" s="220">
        <f>'TABELA I'!G25</f>
        <v>0</v>
      </c>
      <c r="H15" s="220">
        <f>'TABELA I'!H25</f>
        <v>0</v>
      </c>
      <c r="I15" s="220">
        <f>'TABELA I'!I25</f>
        <v>0</v>
      </c>
      <c r="J15" s="220">
        <f>'TABELA I'!J25</f>
        <v>260</v>
      </c>
      <c r="K15" s="220">
        <f>'TABELA I'!K25</f>
        <v>0</v>
      </c>
      <c r="L15" s="220">
        <f>'TABELA I'!L25</f>
        <v>0</v>
      </c>
      <c r="M15" s="220">
        <f>'TABELA I'!M25</f>
        <v>0</v>
      </c>
      <c r="N15" s="220">
        <f>'TABELA I'!N25</f>
        <v>0</v>
      </c>
      <c r="O15" s="220" t="str">
        <f>'TABELA I'!O25</f>
        <v/>
      </c>
      <c r="P15" s="220" t="str">
        <f>'TABELA I'!P25</f>
        <v/>
      </c>
      <c r="Q15" s="220">
        <f>'TABELA I'!Q25</f>
        <v>0</v>
      </c>
      <c r="R15" s="220">
        <f>'TABELA I'!R25</f>
        <v>0</v>
      </c>
      <c r="S15" s="220" t="str">
        <f>'TABELA I'!S25</f>
        <v/>
      </c>
      <c r="T15" s="220" t="str">
        <f>'TABELA I'!T25</f>
        <v/>
      </c>
    </row>
    <row r="16" spans="1:20" x14ac:dyDescent="0.2">
      <c r="A16" s="220">
        <f>'TABELA I'!$K$1</f>
        <v>2022</v>
      </c>
      <c r="B16" s="220">
        <f>'TABELA I'!$K$2</f>
        <v>0</v>
      </c>
      <c r="C16" s="220">
        <f>'TABELA I'!B26</f>
        <v>0</v>
      </c>
      <c r="D16" s="220">
        <f>'TABELA I'!C26</f>
        <v>0</v>
      </c>
      <c r="E16" s="220">
        <f>'TABELA I'!D26</f>
        <v>0</v>
      </c>
      <c r="F16" s="220">
        <f>'TABELA I'!E26</f>
        <v>0</v>
      </c>
      <c r="G16" s="220">
        <f>'TABELA I'!G26</f>
        <v>0</v>
      </c>
      <c r="H16" s="220">
        <f>'TABELA I'!H26</f>
        <v>0</v>
      </c>
      <c r="I16" s="220">
        <f>'TABELA I'!I26</f>
        <v>0</v>
      </c>
      <c r="J16" s="220">
        <f>'TABELA I'!J26</f>
        <v>260</v>
      </c>
      <c r="K16" s="220">
        <f>'TABELA I'!K26</f>
        <v>0</v>
      </c>
      <c r="L16" s="220">
        <f>'TABELA I'!L26</f>
        <v>0</v>
      </c>
      <c r="M16" s="220">
        <f>'TABELA I'!M26</f>
        <v>0</v>
      </c>
      <c r="N16" s="220">
        <f>'TABELA I'!N26</f>
        <v>0</v>
      </c>
      <c r="O16" s="220" t="str">
        <f>'TABELA I'!O26</f>
        <v/>
      </c>
      <c r="P16" s="220" t="str">
        <f>'TABELA I'!P26</f>
        <v/>
      </c>
      <c r="Q16" s="220">
        <f>'TABELA I'!Q26</f>
        <v>0</v>
      </c>
      <c r="R16" s="220">
        <f>'TABELA I'!R26</f>
        <v>0</v>
      </c>
      <c r="S16" s="220" t="str">
        <f>'TABELA I'!S26</f>
        <v/>
      </c>
      <c r="T16" s="220" t="str">
        <f>'TABELA I'!T26</f>
        <v/>
      </c>
    </row>
    <row r="17" spans="1:20" x14ac:dyDescent="0.2">
      <c r="A17" s="220">
        <f>'TABELA I'!$K$1</f>
        <v>2022</v>
      </c>
      <c r="B17" s="220">
        <f>'TABELA I'!$K$2</f>
        <v>0</v>
      </c>
      <c r="C17" s="220">
        <f>'TABELA I'!B27</f>
        <v>0</v>
      </c>
      <c r="D17" s="220">
        <f>'TABELA I'!C27</f>
        <v>0</v>
      </c>
      <c r="E17" s="220">
        <f>'TABELA I'!D27</f>
        <v>0</v>
      </c>
      <c r="F17" s="220">
        <f>'TABELA I'!E27</f>
        <v>0</v>
      </c>
      <c r="G17" s="220">
        <f>'TABELA I'!G27</f>
        <v>0</v>
      </c>
      <c r="H17" s="220">
        <f>'TABELA I'!H27</f>
        <v>0</v>
      </c>
      <c r="I17" s="220">
        <f>'TABELA I'!I27</f>
        <v>0</v>
      </c>
      <c r="J17" s="220">
        <f>'TABELA I'!J27</f>
        <v>260</v>
      </c>
      <c r="K17" s="220">
        <f>'TABELA I'!K27</f>
        <v>0</v>
      </c>
      <c r="L17" s="220">
        <f>'TABELA I'!L27</f>
        <v>0</v>
      </c>
      <c r="M17" s="220">
        <f>'TABELA I'!M27</f>
        <v>0</v>
      </c>
      <c r="N17" s="220">
        <f>'TABELA I'!N27</f>
        <v>0</v>
      </c>
      <c r="O17" s="220" t="str">
        <f>'TABELA I'!O27</f>
        <v/>
      </c>
      <c r="P17" s="220" t="str">
        <f>'TABELA I'!P27</f>
        <v/>
      </c>
      <c r="Q17" s="220">
        <f>'TABELA I'!Q27</f>
        <v>0</v>
      </c>
      <c r="R17" s="220">
        <f>'TABELA I'!R27</f>
        <v>0</v>
      </c>
      <c r="S17" s="220" t="str">
        <f>'TABELA I'!S27</f>
        <v/>
      </c>
      <c r="T17" s="220" t="str">
        <f>'TABELA I'!T27</f>
        <v/>
      </c>
    </row>
    <row r="18" spans="1:20" x14ac:dyDescent="0.2">
      <c r="A18" s="220">
        <f>'TABELA I'!$K$1</f>
        <v>2022</v>
      </c>
      <c r="B18" s="220">
        <f>'TABELA I'!$K$2</f>
        <v>0</v>
      </c>
      <c r="C18" s="220">
        <f>'TABELA I'!B28</f>
        <v>0</v>
      </c>
      <c r="D18" s="220">
        <f>'TABELA I'!C28</f>
        <v>0</v>
      </c>
      <c r="E18" s="220">
        <f>'TABELA I'!D28</f>
        <v>0</v>
      </c>
      <c r="F18" s="220">
        <f>'TABELA I'!E28</f>
        <v>0</v>
      </c>
      <c r="G18" s="220">
        <f>'TABELA I'!G28</f>
        <v>0</v>
      </c>
      <c r="H18" s="220">
        <f>'TABELA I'!H28</f>
        <v>0</v>
      </c>
      <c r="I18" s="220">
        <f>'TABELA I'!I28</f>
        <v>0</v>
      </c>
      <c r="J18" s="220">
        <f>'TABELA I'!J28</f>
        <v>260</v>
      </c>
      <c r="K18" s="220">
        <f>'TABELA I'!K28</f>
        <v>0</v>
      </c>
      <c r="L18" s="220">
        <f>'TABELA I'!L28</f>
        <v>0</v>
      </c>
      <c r="M18" s="220">
        <f>'TABELA I'!M28</f>
        <v>0</v>
      </c>
      <c r="N18" s="220">
        <f>'TABELA I'!N28</f>
        <v>0</v>
      </c>
      <c r="O18" s="220" t="str">
        <f>'TABELA I'!O28</f>
        <v/>
      </c>
      <c r="P18" s="220" t="str">
        <f>'TABELA I'!P28</f>
        <v/>
      </c>
      <c r="Q18" s="220">
        <f>'TABELA I'!Q28</f>
        <v>0</v>
      </c>
      <c r="R18" s="220">
        <f>'TABELA I'!R28</f>
        <v>0</v>
      </c>
      <c r="S18" s="220" t="str">
        <f>'TABELA I'!S28</f>
        <v/>
      </c>
      <c r="T18" s="220" t="str">
        <f>'TABELA I'!T28</f>
        <v/>
      </c>
    </row>
    <row r="19" spans="1:20" x14ac:dyDescent="0.2">
      <c r="A19" s="220">
        <f>'TABELA I'!$K$1</f>
        <v>2022</v>
      </c>
      <c r="B19" s="220">
        <f>'TABELA I'!$K$2</f>
        <v>0</v>
      </c>
      <c r="C19" s="220">
        <f>'TABELA I'!B29</f>
        <v>0</v>
      </c>
      <c r="D19" s="220">
        <f>'TABELA I'!C29</f>
        <v>0</v>
      </c>
      <c r="E19" s="220">
        <f>'TABELA I'!D29</f>
        <v>0</v>
      </c>
      <c r="F19" s="220">
        <f>'TABELA I'!E29</f>
        <v>0</v>
      </c>
      <c r="G19" s="220">
        <f>'TABELA I'!G29</f>
        <v>0</v>
      </c>
      <c r="H19" s="220">
        <f>'TABELA I'!H29</f>
        <v>0</v>
      </c>
      <c r="I19" s="220">
        <f>'TABELA I'!I29</f>
        <v>0</v>
      </c>
      <c r="J19" s="220">
        <f>'TABELA I'!J29</f>
        <v>260</v>
      </c>
      <c r="K19" s="220">
        <f>'TABELA I'!K29</f>
        <v>0</v>
      </c>
      <c r="L19" s="220">
        <f>'TABELA I'!L29</f>
        <v>0</v>
      </c>
      <c r="M19" s="220">
        <f>'TABELA I'!M29</f>
        <v>0</v>
      </c>
      <c r="N19" s="220">
        <f>'TABELA I'!N29</f>
        <v>0</v>
      </c>
      <c r="O19" s="220" t="str">
        <f>'TABELA I'!O29</f>
        <v/>
      </c>
      <c r="P19" s="220" t="str">
        <f>'TABELA I'!P29</f>
        <v/>
      </c>
      <c r="Q19" s="220">
        <f>'TABELA I'!Q29</f>
        <v>0</v>
      </c>
      <c r="R19" s="220">
        <f>'TABELA I'!R29</f>
        <v>0</v>
      </c>
      <c r="S19" s="220" t="str">
        <f>'TABELA I'!S29</f>
        <v/>
      </c>
      <c r="T19" s="220" t="str">
        <f>'TABELA I'!T29</f>
        <v/>
      </c>
    </row>
    <row r="20" spans="1:20" x14ac:dyDescent="0.2">
      <c r="A20" s="220">
        <f>'TABELA I'!$K$1</f>
        <v>2022</v>
      </c>
      <c r="B20" s="220">
        <f>'TABELA I'!$K$2</f>
        <v>0</v>
      </c>
      <c r="C20" s="220">
        <f>'TABELA I'!B30</f>
        <v>0</v>
      </c>
      <c r="D20" s="220">
        <f>'TABELA I'!C30</f>
        <v>0</v>
      </c>
      <c r="E20" s="220">
        <f>'TABELA I'!D30</f>
        <v>0</v>
      </c>
      <c r="F20" s="220">
        <f>'TABELA I'!E30</f>
        <v>0</v>
      </c>
      <c r="G20" s="220">
        <f>'TABELA I'!G30</f>
        <v>0</v>
      </c>
      <c r="H20" s="220">
        <f>'TABELA I'!H30</f>
        <v>0</v>
      </c>
      <c r="I20" s="220">
        <f>'TABELA I'!I30</f>
        <v>0</v>
      </c>
      <c r="J20" s="220">
        <f>'TABELA I'!J30</f>
        <v>260</v>
      </c>
      <c r="K20" s="220">
        <f>'TABELA I'!K30</f>
        <v>0</v>
      </c>
      <c r="L20" s="220">
        <f>'TABELA I'!L30</f>
        <v>0</v>
      </c>
      <c r="M20" s="220">
        <f>'TABELA I'!M30</f>
        <v>0</v>
      </c>
      <c r="N20" s="220">
        <f>'TABELA I'!N30</f>
        <v>0</v>
      </c>
      <c r="O20" s="220" t="str">
        <f>'TABELA I'!O30</f>
        <v/>
      </c>
      <c r="P20" s="220" t="str">
        <f>'TABELA I'!P30</f>
        <v/>
      </c>
      <c r="Q20" s="220">
        <f>'TABELA I'!Q30</f>
        <v>0</v>
      </c>
      <c r="R20" s="220">
        <f>'TABELA I'!R30</f>
        <v>0</v>
      </c>
      <c r="S20" s="220" t="str">
        <f>'TABELA I'!S30</f>
        <v/>
      </c>
      <c r="T20" s="220" t="str">
        <f>'TABELA I'!T30</f>
        <v/>
      </c>
    </row>
    <row r="21" spans="1:20" x14ac:dyDescent="0.2">
      <c r="A21" s="220">
        <f>'TABELA I'!$K$1</f>
        <v>2022</v>
      </c>
      <c r="B21" s="220">
        <f>'TABELA I'!$K$2</f>
        <v>0</v>
      </c>
      <c r="C21" s="220">
        <f>'TABELA I'!B31</f>
        <v>0</v>
      </c>
      <c r="D21" s="220">
        <f>'TABELA I'!C31</f>
        <v>0</v>
      </c>
      <c r="E21" s="220">
        <f>'TABELA I'!D31</f>
        <v>0</v>
      </c>
      <c r="F21" s="220">
        <f>'TABELA I'!E31</f>
        <v>0</v>
      </c>
      <c r="G21" s="220">
        <f>'TABELA I'!G31</f>
        <v>0</v>
      </c>
      <c r="H21" s="220">
        <f>'TABELA I'!H31</f>
        <v>0</v>
      </c>
      <c r="I21" s="220">
        <f>'TABELA I'!I31</f>
        <v>0</v>
      </c>
      <c r="J21" s="220">
        <f>'TABELA I'!J31</f>
        <v>260</v>
      </c>
      <c r="K21" s="220">
        <f>'TABELA I'!K31</f>
        <v>0</v>
      </c>
      <c r="L21" s="220">
        <f>'TABELA I'!L31</f>
        <v>0</v>
      </c>
      <c r="M21" s="220">
        <f>'TABELA I'!M31</f>
        <v>0</v>
      </c>
      <c r="N21" s="220">
        <f>'TABELA I'!N31</f>
        <v>0</v>
      </c>
      <c r="O21" s="220" t="str">
        <f>'TABELA I'!O31</f>
        <v/>
      </c>
      <c r="P21" s="220" t="str">
        <f>'TABELA I'!P31</f>
        <v/>
      </c>
      <c r="Q21" s="220">
        <f>'TABELA I'!Q31</f>
        <v>0</v>
      </c>
      <c r="R21" s="220">
        <f>'TABELA I'!R31</f>
        <v>0</v>
      </c>
      <c r="S21" s="220" t="str">
        <f>'TABELA I'!S31</f>
        <v/>
      </c>
      <c r="T21" s="220" t="str">
        <f>'TABELA I'!T31</f>
        <v/>
      </c>
    </row>
    <row r="22" spans="1:20" x14ac:dyDescent="0.2">
      <c r="A22" s="220">
        <f>'TABELA I'!$K$1</f>
        <v>2022</v>
      </c>
      <c r="B22" s="220">
        <f>'TABELA I'!$K$2</f>
        <v>0</v>
      </c>
      <c r="C22" s="220">
        <f>'TABELA I'!B32</f>
        <v>0</v>
      </c>
      <c r="D22" s="220">
        <f>'TABELA I'!C32</f>
        <v>0</v>
      </c>
      <c r="E22" s="220">
        <f>'TABELA I'!D32</f>
        <v>0</v>
      </c>
      <c r="F22" s="220">
        <f>'TABELA I'!E32</f>
        <v>0</v>
      </c>
      <c r="G22" s="220">
        <f>'TABELA I'!G32</f>
        <v>0</v>
      </c>
      <c r="H22" s="220">
        <f>'TABELA I'!H32</f>
        <v>0</v>
      </c>
      <c r="I22" s="220">
        <f>'TABELA I'!I32</f>
        <v>0</v>
      </c>
      <c r="J22" s="220">
        <f>'TABELA I'!J32</f>
        <v>260</v>
      </c>
      <c r="K22" s="220">
        <f>'TABELA I'!K32</f>
        <v>0</v>
      </c>
      <c r="L22" s="220">
        <f>'TABELA I'!L32</f>
        <v>0</v>
      </c>
      <c r="M22" s="220">
        <f>'TABELA I'!M32</f>
        <v>0</v>
      </c>
      <c r="N22" s="220">
        <f>'TABELA I'!N32</f>
        <v>0</v>
      </c>
      <c r="O22" s="220" t="str">
        <f>'TABELA I'!O32</f>
        <v/>
      </c>
      <c r="P22" s="220" t="str">
        <f>'TABELA I'!P32</f>
        <v/>
      </c>
      <c r="Q22" s="220">
        <f>'TABELA I'!Q32</f>
        <v>0</v>
      </c>
      <c r="R22" s="220">
        <f>'TABELA I'!R32</f>
        <v>0</v>
      </c>
      <c r="S22" s="220" t="str">
        <f>'TABELA I'!S32</f>
        <v/>
      </c>
      <c r="T22" s="220" t="str">
        <f>'TABELA I'!T32</f>
        <v/>
      </c>
    </row>
    <row r="23" spans="1:20" x14ac:dyDescent="0.2">
      <c r="A23" s="220">
        <f>'TABELA I'!$K$1</f>
        <v>2022</v>
      </c>
      <c r="B23" s="220">
        <f>'TABELA I'!$K$2</f>
        <v>0</v>
      </c>
      <c r="C23" s="220">
        <f>'TABELA I'!B33</f>
        <v>0</v>
      </c>
      <c r="D23" s="220">
        <f>'TABELA I'!C33</f>
        <v>0</v>
      </c>
      <c r="E23" s="220">
        <f>'TABELA I'!D33</f>
        <v>0</v>
      </c>
      <c r="F23" s="220">
        <f>'TABELA I'!E33</f>
        <v>0</v>
      </c>
      <c r="G23" s="220">
        <f>'TABELA I'!G33</f>
        <v>0</v>
      </c>
      <c r="H23" s="220">
        <f>'TABELA I'!H33</f>
        <v>0</v>
      </c>
      <c r="I23" s="220">
        <f>'TABELA I'!I33</f>
        <v>0</v>
      </c>
      <c r="J23" s="220">
        <f>'TABELA I'!J33</f>
        <v>260</v>
      </c>
      <c r="K23" s="220">
        <f>'TABELA I'!K33</f>
        <v>0</v>
      </c>
      <c r="L23" s="220">
        <f>'TABELA I'!L33</f>
        <v>0</v>
      </c>
      <c r="M23" s="220">
        <f>'TABELA I'!M33</f>
        <v>0</v>
      </c>
      <c r="N23" s="220">
        <f>'TABELA I'!N33</f>
        <v>0</v>
      </c>
      <c r="O23" s="220" t="str">
        <f>'TABELA I'!O33</f>
        <v/>
      </c>
      <c r="P23" s="220" t="str">
        <f>'TABELA I'!P33</f>
        <v/>
      </c>
      <c r="Q23" s="220">
        <f>'TABELA I'!Q33</f>
        <v>0</v>
      </c>
      <c r="R23" s="220">
        <f>'TABELA I'!R33</f>
        <v>0</v>
      </c>
      <c r="S23" s="220" t="str">
        <f>'TABELA I'!S33</f>
        <v/>
      </c>
      <c r="T23" s="220" t="str">
        <f>'TABELA I'!T33</f>
        <v/>
      </c>
    </row>
    <row r="24" spans="1:20" x14ac:dyDescent="0.2">
      <c r="A24" s="220">
        <f>'TABELA I'!$K$1</f>
        <v>2022</v>
      </c>
      <c r="B24" s="220">
        <f>'TABELA I'!$K$2</f>
        <v>0</v>
      </c>
      <c r="C24" s="220">
        <f>'TABELA I'!B34</f>
        <v>0</v>
      </c>
      <c r="D24" s="220">
        <f>'TABELA I'!C34</f>
        <v>0</v>
      </c>
      <c r="E24" s="220">
        <f>'TABELA I'!D34</f>
        <v>0</v>
      </c>
      <c r="F24" s="220">
        <f>'TABELA I'!E34</f>
        <v>0</v>
      </c>
      <c r="G24" s="220">
        <f>'TABELA I'!G34</f>
        <v>0</v>
      </c>
      <c r="H24" s="220">
        <f>'TABELA I'!H34</f>
        <v>0</v>
      </c>
      <c r="I24" s="220">
        <f>'TABELA I'!I34</f>
        <v>0</v>
      </c>
      <c r="J24" s="220">
        <f>'TABELA I'!J34</f>
        <v>260</v>
      </c>
      <c r="K24" s="220">
        <f>'TABELA I'!K34</f>
        <v>0</v>
      </c>
      <c r="L24" s="220">
        <f>'TABELA I'!L34</f>
        <v>0</v>
      </c>
      <c r="M24" s="220">
        <f>'TABELA I'!M34</f>
        <v>0</v>
      </c>
      <c r="N24" s="220">
        <f>'TABELA I'!N34</f>
        <v>0</v>
      </c>
      <c r="O24" s="220" t="str">
        <f>'TABELA I'!O34</f>
        <v/>
      </c>
      <c r="P24" s="220" t="str">
        <f>'TABELA I'!P34</f>
        <v/>
      </c>
      <c r="Q24" s="220">
        <f>'TABELA I'!Q34</f>
        <v>0</v>
      </c>
      <c r="R24" s="220">
        <f>'TABELA I'!R34</f>
        <v>0</v>
      </c>
      <c r="S24" s="220" t="str">
        <f>'TABELA I'!S34</f>
        <v/>
      </c>
      <c r="T24" s="220" t="str">
        <f>'TABELA I'!T34</f>
        <v/>
      </c>
    </row>
    <row r="25" spans="1:20" x14ac:dyDescent="0.2">
      <c r="A25" s="220">
        <f>'TABELA I'!$K$1</f>
        <v>2022</v>
      </c>
      <c r="B25" s="220">
        <f>'TABELA I'!$K$2</f>
        <v>0</v>
      </c>
      <c r="C25" s="220">
        <f>'TABELA I'!B35</f>
        <v>0</v>
      </c>
      <c r="D25" s="220">
        <f>'TABELA I'!C35</f>
        <v>0</v>
      </c>
      <c r="E25" s="220">
        <f>'TABELA I'!D35</f>
        <v>0</v>
      </c>
      <c r="F25" s="220">
        <f>'TABELA I'!E35</f>
        <v>0</v>
      </c>
      <c r="G25" s="220">
        <f>'TABELA I'!G35</f>
        <v>0</v>
      </c>
      <c r="H25" s="220">
        <f>'TABELA I'!H35</f>
        <v>0</v>
      </c>
      <c r="I25" s="220">
        <f>'TABELA I'!I35</f>
        <v>0</v>
      </c>
      <c r="J25" s="220">
        <f>'TABELA I'!J35</f>
        <v>260</v>
      </c>
      <c r="K25" s="220">
        <f>'TABELA I'!K35</f>
        <v>0</v>
      </c>
      <c r="L25" s="220">
        <f>'TABELA I'!L35</f>
        <v>0</v>
      </c>
      <c r="M25" s="220">
        <f>'TABELA I'!M35</f>
        <v>0</v>
      </c>
      <c r="N25" s="220">
        <f>'TABELA I'!N35</f>
        <v>0</v>
      </c>
      <c r="O25" s="220" t="str">
        <f>'TABELA I'!O35</f>
        <v/>
      </c>
      <c r="P25" s="220" t="str">
        <f>'TABELA I'!P35</f>
        <v/>
      </c>
      <c r="Q25" s="220">
        <f>'TABELA I'!Q35</f>
        <v>0</v>
      </c>
      <c r="R25" s="220">
        <f>'TABELA I'!R35</f>
        <v>0</v>
      </c>
      <c r="S25" s="220" t="str">
        <f>'TABELA I'!S35</f>
        <v/>
      </c>
      <c r="T25" s="220" t="str">
        <f>'TABELA I'!T35</f>
        <v/>
      </c>
    </row>
    <row r="26" spans="1:20" x14ac:dyDescent="0.2">
      <c r="A26" s="220">
        <f>'TABELA I'!$K$1</f>
        <v>2022</v>
      </c>
      <c r="B26" s="220">
        <f>'TABELA I'!$K$2</f>
        <v>0</v>
      </c>
      <c r="C26" s="220">
        <f>'TABELA I'!B36</f>
        <v>0</v>
      </c>
      <c r="D26" s="220">
        <f>'TABELA I'!C36</f>
        <v>0</v>
      </c>
      <c r="E26" s="220">
        <f>'TABELA I'!D36</f>
        <v>0</v>
      </c>
      <c r="F26" s="220">
        <f>'TABELA I'!E36</f>
        <v>0</v>
      </c>
      <c r="G26" s="220">
        <f>'TABELA I'!G36</f>
        <v>0</v>
      </c>
      <c r="H26" s="220">
        <f>'TABELA I'!H36</f>
        <v>0</v>
      </c>
      <c r="I26" s="220">
        <f>'TABELA I'!I36</f>
        <v>0</v>
      </c>
      <c r="J26" s="220">
        <f>'TABELA I'!J36</f>
        <v>260</v>
      </c>
      <c r="K26" s="220">
        <f>'TABELA I'!K36</f>
        <v>0</v>
      </c>
      <c r="L26" s="220">
        <f>'TABELA I'!L36</f>
        <v>0</v>
      </c>
      <c r="M26" s="220">
        <f>'TABELA I'!M36</f>
        <v>0</v>
      </c>
      <c r="N26" s="220">
        <f>'TABELA I'!N36</f>
        <v>0</v>
      </c>
      <c r="O26" s="220" t="str">
        <f>'TABELA I'!O36</f>
        <v/>
      </c>
      <c r="P26" s="220" t="str">
        <f>'TABELA I'!P36</f>
        <v/>
      </c>
      <c r="Q26" s="220">
        <f>'TABELA I'!Q36</f>
        <v>0</v>
      </c>
      <c r="R26" s="220">
        <f>'TABELA I'!R36</f>
        <v>0</v>
      </c>
      <c r="S26" s="220" t="str">
        <f>'TABELA I'!S36</f>
        <v/>
      </c>
      <c r="T26" s="220" t="str">
        <f>'TABELA I'!T36</f>
        <v/>
      </c>
    </row>
    <row r="27" spans="1:20" x14ac:dyDescent="0.2">
      <c r="A27" s="220">
        <f>'TABELA I'!$K$1</f>
        <v>2022</v>
      </c>
      <c r="B27" s="220">
        <f>'TABELA I'!$K$2</f>
        <v>0</v>
      </c>
      <c r="C27" s="220">
        <f>'TABELA I'!B37</f>
        <v>0</v>
      </c>
      <c r="D27" s="220">
        <f>'TABELA I'!C37</f>
        <v>0</v>
      </c>
      <c r="E27" s="220">
        <f>'TABELA I'!D37</f>
        <v>0</v>
      </c>
      <c r="F27" s="220">
        <f>'TABELA I'!E37</f>
        <v>0</v>
      </c>
      <c r="G27" s="220">
        <f>'TABELA I'!G37</f>
        <v>0</v>
      </c>
      <c r="H27" s="220">
        <f>'TABELA I'!H37</f>
        <v>0</v>
      </c>
      <c r="I27" s="220">
        <f>'TABELA I'!I37</f>
        <v>0</v>
      </c>
      <c r="J27" s="220">
        <f>'TABELA I'!J37</f>
        <v>260</v>
      </c>
      <c r="K27" s="220">
        <f>'TABELA I'!K37</f>
        <v>0</v>
      </c>
      <c r="L27" s="220">
        <f>'TABELA I'!L37</f>
        <v>0</v>
      </c>
      <c r="M27" s="220">
        <f>'TABELA I'!M37</f>
        <v>0</v>
      </c>
      <c r="N27" s="220">
        <f>'TABELA I'!N37</f>
        <v>0</v>
      </c>
      <c r="O27" s="220" t="str">
        <f>'TABELA I'!O37</f>
        <v/>
      </c>
      <c r="P27" s="220" t="str">
        <f>'TABELA I'!P37</f>
        <v/>
      </c>
      <c r="Q27" s="220">
        <f>'TABELA I'!Q37</f>
        <v>0</v>
      </c>
      <c r="R27" s="220">
        <f>'TABELA I'!R37</f>
        <v>0</v>
      </c>
      <c r="S27" s="220" t="str">
        <f>'TABELA I'!S37</f>
        <v/>
      </c>
      <c r="T27" s="220" t="str">
        <f>'TABELA I'!T37</f>
        <v/>
      </c>
    </row>
    <row r="28" spans="1:20" x14ac:dyDescent="0.2">
      <c r="A28" s="220">
        <f>'TABELA I'!$K$1</f>
        <v>2022</v>
      </c>
      <c r="B28" s="220">
        <f>'TABELA I'!$K$2</f>
        <v>0</v>
      </c>
      <c r="C28" s="220">
        <f>'TABELA I'!B38</f>
        <v>0</v>
      </c>
      <c r="D28" s="220">
        <f>'TABELA I'!C38</f>
        <v>0</v>
      </c>
      <c r="E28" s="220">
        <f>'TABELA I'!D38</f>
        <v>0</v>
      </c>
      <c r="F28" s="220">
        <f>'TABELA I'!E38</f>
        <v>0</v>
      </c>
      <c r="G28" s="220">
        <f>'TABELA I'!G38</f>
        <v>0</v>
      </c>
      <c r="H28" s="220">
        <f>'TABELA I'!H38</f>
        <v>0</v>
      </c>
      <c r="I28" s="220">
        <f>'TABELA I'!I38</f>
        <v>0</v>
      </c>
      <c r="J28" s="220">
        <f>'TABELA I'!J38</f>
        <v>260</v>
      </c>
      <c r="K28" s="220">
        <f>'TABELA I'!K38</f>
        <v>0</v>
      </c>
      <c r="L28" s="220">
        <f>'TABELA I'!L38</f>
        <v>0</v>
      </c>
      <c r="M28" s="220">
        <f>'TABELA I'!M38</f>
        <v>0</v>
      </c>
      <c r="N28" s="220">
        <f>'TABELA I'!N38</f>
        <v>0</v>
      </c>
      <c r="O28" s="220" t="str">
        <f>'TABELA I'!O38</f>
        <v/>
      </c>
      <c r="P28" s="220" t="str">
        <f>'TABELA I'!P38</f>
        <v/>
      </c>
      <c r="Q28" s="220">
        <f>'TABELA I'!Q38</f>
        <v>0</v>
      </c>
      <c r="R28" s="220">
        <f>'TABELA I'!R38</f>
        <v>0</v>
      </c>
      <c r="S28" s="220" t="str">
        <f>'TABELA I'!S38</f>
        <v/>
      </c>
      <c r="T28" s="220" t="str">
        <f>'TABELA I'!T38</f>
        <v/>
      </c>
    </row>
    <row r="29" spans="1:20" x14ac:dyDescent="0.2">
      <c r="A29" s="220">
        <f>'TABELA I'!$K$1</f>
        <v>2022</v>
      </c>
      <c r="B29" s="220">
        <f>'TABELA I'!$K$2</f>
        <v>0</v>
      </c>
      <c r="C29" s="220">
        <f>'TABELA I'!B39</f>
        <v>0</v>
      </c>
      <c r="D29" s="220">
        <f>'TABELA I'!C39</f>
        <v>0</v>
      </c>
      <c r="E29" s="220">
        <f>'TABELA I'!D39</f>
        <v>0</v>
      </c>
      <c r="F29" s="220">
        <f>'TABELA I'!E39</f>
        <v>0</v>
      </c>
      <c r="G29" s="220">
        <f>'TABELA I'!G39</f>
        <v>0</v>
      </c>
      <c r="H29" s="220">
        <f>'TABELA I'!H39</f>
        <v>0</v>
      </c>
      <c r="I29" s="220">
        <f>'TABELA I'!I39</f>
        <v>0</v>
      </c>
      <c r="J29" s="220">
        <f>'TABELA I'!J39</f>
        <v>260</v>
      </c>
      <c r="K29" s="220">
        <f>'TABELA I'!K39</f>
        <v>0</v>
      </c>
      <c r="L29" s="220">
        <f>'TABELA I'!L39</f>
        <v>0</v>
      </c>
      <c r="M29" s="220">
        <f>'TABELA I'!M39</f>
        <v>0</v>
      </c>
      <c r="N29" s="220">
        <f>'TABELA I'!N39</f>
        <v>0</v>
      </c>
      <c r="O29" s="220" t="str">
        <f>'TABELA I'!O39</f>
        <v/>
      </c>
      <c r="P29" s="220" t="str">
        <f>'TABELA I'!P39</f>
        <v/>
      </c>
      <c r="Q29" s="220">
        <f>'TABELA I'!Q39</f>
        <v>0</v>
      </c>
      <c r="R29" s="220">
        <f>'TABELA I'!R39</f>
        <v>0</v>
      </c>
      <c r="S29" s="220" t="str">
        <f>'TABELA I'!S39</f>
        <v/>
      </c>
      <c r="T29" s="220" t="str">
        <f>'TABELA I'!T39</f>
        <v/>
      </c>
    </row>
    <row r="30" spans="1:20" x14ac:dyDescent="0.2">
      <c r="A30" s="220">
        <f>'TABELA I'!$K$1</f>
        <v>2022</v>
      </c>
      <c r="B30" s="220">
        <f>'TABELA I'!$K$2</f>
        <v>0</v>
      </c>
      <c r="C30" s="220">
        <f>'TABELA I'!B40</f>
        <v>0</v>
      </c>
      <c r="D30" s="220">
        <f>'TABELA I'!C40</f>
        <v>0</v>
      </c>
      <c r="E30" s="220">
        <f>'TABELA I'!D40</f>
        <v>0</v>
      </c>
      <c r="F30" s="220">
        <f>'TABELA I'!E40</f>
        <v>0</v>
      </c>
      <c r="G30" s="220">
        <f>'TABELA I'!G40</f>
        <v>0</v>
      </c>
      <c r="H30" s="220">
        <f>'TABELA I'!H40</f>
        <v>0</v>
      </c>
      <c r="I30" s="220">
        <f>'TABELA I'!I40</f>
        <v>0</v>
      </c>
      <c r="J30" s="220">
        <f>'TABELA I'!J40</f>
        <v>260</v>
      </c>
      <c r="K30" s="220">
        <f>'TABELA I'!K40</f>
        <v>0</v>
      </c>
      <c r="L30" s="220">
        <f>'TABELA I'!L40</f>
        <v>0</v>
      </c>
      <c r="M30" s="220">
        <f>'TABELA I'!M40</f>
        <v>0</v>
      </c>
      <c r="N30" s="220">
        <f>'TABELA I'!N40</f>
        <v>0</v>
      </c>
      <c r="O30" s="220" t="str">
        <f>'TABELA I'!O40</f>
        <v/>
      </c>
      <c r="P30" s="220" t="str">
        <f>'TABELA I'!P40</f>
        <v/>
      </c>
      <c r="Q30" s="220">
        <f>'TABELA I'!Q40</f>
        <v>0</v>
      </c>
      <c r="R30" s="220">
        <f>'TABELA I'!R40</f>
        <v>0</v>
      </c>
      <c r="S30" s="220" t="str">
        <f>'TABELA I'!S40</f>
        <v/>
      </c>
      <c r="T30" s="220" t="str">
        <f>'TABELA I'!T40</f>
        <v/>
      </c>
    </row>
    <row r="31" spans="1:20" x14ac:dyDescent="0.2">
      <c r="A31" s="220">
        <f>'TABELA I'!$K$1</f>
        <v>2022</v>
      </c>
      <c r="B31" s="220">
        <f>'TABELA I'!$K$2</f>
        <v>0</v>
      </c>
      <c r="C31" s="220">
        <f>'TABELA I'!B41</f>
        <v>0</v>
      </c>
      <c r="D31" s="220">
        <f>'TABELA I'!C41</f>
        <v>0</v>
      </c>
      <c r="E31" s="220">
        <f>'TABELA I'!D41</f>
        <v>0</v>
      </c>
      <c r="F31" s="220">
        <f>'TABELA I'!E41</f>
        <v>0</v>
      </c>
      <c r="G31" s="220">
        <f>'TABELA I'!G41</f>
        <v>0</v>
      </c>
      <c r="H31" s="220">
        <f>'TABELA I'!H41</f>
        <v>0</v>
      </c>
      <c r="I31" s="220">
        <f>'TABELA I'!I41</f>
        <v>0</v>
      </c>
      <c r="J31" s="220">
        <f>'TABELA I'!J41</f>
        <v>260</v>
      </c>
      <c r="K31" s="220">
        <f>'TABELA I'!K41</f>
        <v>0</v>
      </c>
      <c r="L31" s="220">
        <f>'TABELA I'!L41</f>
        <v>0</v>
      </c>
      <c r="M31" s="220">
        <f>'TABELA I'!M41</f>
        <v>0</v>
      </c>
      <c r="N31" s="220">
        <f>'TABELA I'!N41</f>
        <v>0</v>
      </c>
      <c r="O31" s="220" t="str">
        <f>'TABELA I'!O41</f>
        <v/>
      </c>
      <c r="P31" s="220" t="str">
        <f>'TABELA I'!P41</f>
        <v/>
      </c>
      <c r="Q31" s="220">
        <f>'TABELA I'!Q41</f>
        <v>0</v>
      </c>
      <c r="R31" s="220">
        <f>'TABELA I'!R41</f>
        <v>0</v>
      </c>
      <c r="S31" s="220" t="str">
        <f>'TABELA I'!S41</f>
        <v/>
      </c>
      <c r="T31" s="220" t="str">
        <f>'TABELA I'!T41</f>
        <v/>
      </c>
    </row>
    <row r="32" spans="1:20" x14ac:dyDescent="0.2">
      <c r="A32" s="220">
        <f>'TABELA I'!$K$1</f>
        <v>2022</v>
      </c>
      <c r="B32" s="220">
        <f>'TABELA I'!$K$2</f>
        <v>0</v>
      </c>
      <c r="C32" s="220">
        <f>'TABELA I'!B42</f>
        <v>0</v>
      </c>
      <c r="D32" s="220">
        <f>'TABELA I'!C42</f>
        <v>0</v>
      </c>
      <c r="E32" s="220">
        <f>'TABELA I'!D42</f>
        <v>0</v>
      </c>
      <c r="F32" s="220">
        <f>'TABELA I'!E42</f>
        <v>0</v>
      </c>
      <c r="G32" s="220">
        <f>'TABELA I'!G42</f>
        <v>0</v>
      </c>
      <c r="H32" s="220">
        <f>'TABELA I'!H42</f>
        <v>0</v>
      </c>
      <c r="I32" s="220">
        <f>'TABELA I'!I42</f>
        <v>0</v>
      </c>
      <c r="J32" s="220">
        <f>'TABELA I'!J42</f>
        <v>260</v>
      </c>
      <c r="K32" s="220">
        <f>'TABELA I'!K42</f>
        <v>0</v>
      </c>
      <c r="L32" s="220">
        <f>'TABELA I'!L42</f>
        <v>0</v>
      </c>
      <c r="M32" s="220">
        <f>'TABELA I'!M42</f>
        <v>0</v>
      </c>
      <c r="N32" s="220">
        <f>'TABELA I'!N42</f>
        <v>0</v>
      </c>
      <c r="O32" s="220" t="str">
        <f>'TABELA I'!O42</f>
        <v/>
      </c>
      <c r="P32" s="220" t="str">
        <f>'TABELA I'!P42</f>
        <v/>
      </c>
      <c r="Q32" s="220">
        <f>'TABELA I'!Q42</f>
        <v>0</v>
      </c>
      <c r="R32" s="220">
        <f>'TABELA I'!R42</f>
        <v>0</v>
      </c>
      <c r="S32" s="220" t="str">
        <f>'TABELA I'!S42</f>
        <v/>
      </c>
      <c r="T32" s="220" t="str">
        <f>'TABELA I'!T42</f>
        <v/>
      </c>
    </row>
    <row r="33" spans="1:20" x14ac:dyDescent="0.2">
      <c r="A33" s="220">
        <f>'TABELA I'!$K$1</f>
        <v>2022</v>
      </c>
      <c r="B33" s="220">
        <f>'TABELA I'!$K$2</f>
        <v>0</v>
      </c>
      <c r="C33" s="220">
        <f>'TABELA I'!B43</f>
        <v>0</v>
      </c>
      <c r="D33" s="220">
        <f>'TABELA I'!C43</f>
        <v>0</v>
      </c>
      <c r="E33" s="220">
        <f>'TABELA I'!D43</f>
        <v>0</v>
      </c>
      <c r="F33" s="220">
        <f>'TABELA I'!E43</f>
        <v>0</v>
      </c>
      <c r="G33" s="220">
        <f>'TABELA I'!G43</f>
        <v>0</v>
      </c>
      <c r="H33" s="220">
        <f>'TABELA I'!H43</f>
        <v>0</v>
      </c>
      <c r="I33" s="220">
        <f>'TABELA I'!I43</f>
        <v>0</v>
      </c>
      <c r="J33" s="220">
        <f>'TABELA I'!J43</f>
        <v>260</v>
      </c>
      <c r="K33" s="220">
        <f>'TABELA I'!K43</f>
        <v>0</v>
      </c>
      <c r="L33" s="220">
        <f>'TABELA I'!L43</f>
        <v>0</v>
      </c>
      <c r="M33" s="220">
        <f>'TABELA I'!M43</f>
        <v>0</v>
      </c>
      <c r="N33" s="220">
        <f>'TABELA I'!N43</f>
        <v>0</v>
      </c>
      <c r="O33" s="220" t="str">
        <f>'TABELA I'!O43</f>
        <v/>
      </c>
      <c r="P33" s="220" t="str">
        <f>'TABELA I'!P43</f>
        <v/>
      </c>
      <c r="Q33" s="220">
        <f>'TABELA I'!Q43</f>
        <v>0</v>
      </c>
      <c r="R33" s="220">
        <f>'TABELA I'!R43</f>
        <v>0</v>
      </c>
      <c r="S33" s="220" t="str">
        <f>'TABELA I'!S43</f>
        <v/>
      </c>
      <c r="T33" s="220" t="str">
        <f>'TABELA I'!T43</f>
        <v/>
      </c>
    </row>
    <row r="34" spans="1:20" x14ac:dyDescent="0.2">
      <c r="A34" s="220">
        <f>'TABELA I'!$K$1</f>
        <v>2022</v>
      </c>
      <c r="B34" s="220">
        <f>'TABELA I'!$K$2</f>
        <v>0</v>
      </c>
      <c r="C34" s="220">
        <f>'TABELA I'!B44</f>
        <v>0</v>
      </c>
      <c r="D34" s="220">
        <f>'TABELA I'!C44</f>
        <v>0</v>
      </c>
      <c r="E34" s="220">
        <f>'TABELA I'!D44</f>
        <v>0</v>
      </c>
      <c r="F34" s="220">
        <f>'TABELA I'!E44</f>
        <v>0</v>
      </c>
      <c r="G34" s="220">
        <f>'TABELA I'!G44</f>
        <v>0</v>
      </c>
      <c r="H34" s="220">
        <f>'TABELA I'!H44</f>
        <v>0</v>
      </c>
      <c r="I34" s="220">
        <f>'TABELA I'!I44</f>
        <v>0</v>
      </c>
      <c r="J34" s="220">
        <f>'TABELA I'!J44</f>
        <v>260</v>
      </c>
      <c r="K34" s="220">
        <f>'TABELA I'!K44</f>
        <v>0</v>
      </c>
      <c r="L34" s="220">
        <f>'TABELA I'!L44</f>
        <v>0</v>
      </c>
      <c r="M34" s="220">
        <f>'TABELA I'!M44</f>
        <v>0</v>
      </c>
      <c r="N34" s="220">
        <f>'TABELA I'!N44</f>
        <v>0</v>
      </c>
      <c r="O34" s="220" t="str">
        <f>'TABELA I'!O44</f>
        <v/>
      </c>
      <c r="P34" s="220" t="str">
        <f>'TABELA I'!P44</f>
        <v/>
      </c>
      <c r="Q34" s="220">
        <f>'TABELA I'!Q44</f>
        <v>0</v>
      </c>
      <c r="R34" s="220">
        <f>'TABELA I'!R44</f>
        <v>0</v>
      </c>
      <c r="S34" s="220" t="str">
        <f>'TABELA I'!S44</f>
        <v/>
      </c>
      <c r="T34" s="220" t="str">
        <f>'TABELA I'!T44</f>
        <v/>
      </c>
    </row>
    <row r="35" spans="1:20" x14ac:dyDescent="0.2">
      <c r="A35" s="220">
        <f>'TABELA I'!$K$1</f>
        <v>2022</v>
      </c>
      <c r="B35" s="220">
        <f>'TABELA I'!$K$2</f>
        <v>0</v>
      </c>
      <c r="C35" s="220">
        <f>'TABELA I'!B45</f>
        <v>0</v>
      </c>
      <c r="D35" s="220">
        <f>'TABELA I'!C45</f>
        <v>0</v>
      </c>
      <c r="E35" s="220">
        <f>'TABELA I'!D45</f>
        <v>0</v>
      </c>
      <c r="F35" s="220">
        <f>'TABELA I'!E45</f>
        <v>0</v>
      </c>
      <c r="G35" s="220">
        <f>'TABELA I'!G45</f>
        <v>0</v>
      </c>
      <c r="H35" s="220">
        <f>'TABELA I'!H45</f>
        <v>0</v>
      </c>
      <c r="I35" s="220">
        <f>'TABELA I'!I45</f>
        <v>0</v>
      </c>
      <c r="J35" s="220">
        <f>'TABELA I'!J45</f>
        <v>260</v>
      </c>
      <c r="K35" s="220">
        <f>'TABELA I'!K45</f>
        <v>0</v>
      </c>
      <c r="L35" s="220">
        <f>'TABELA I'!L45</f>
        <v>0</v>
      </c>
      <c r="M35" s="220">
        <f>'TABELA I'!M45</f>
        <v>0</v>
      </c>
      <c r="N35" s="220">
        <f>'TABELA I'!N45</f>
        <v>0</v>
      </c>
      <c r="O35" s="220" t="str">
        <f>'TABELA I'!O45</f>
        <v/>
      </c>
      <c r="P35" s="220" t="str">
        <f>'TABELA I'!P45</f>
        <v/>
      </c>
      <c r="Q35" s="220">
        <f>'TABELA I'!Q45</f>
        <v>0</v>
      </c>
      <c r="R35" s="220">
        <f>'TABELA I'!R45</f>
        <v>0</v>
      </c>
      <c r="S35" s="220" t="str">
        <f>'TABELA I'!S45</f>
        <v/>
      </c>
      <c r="T35" s="220" t="str">
        <f>'TABELA I'!T45</f>
        <v/>
      </c>
    </row>
    <row r="36" spans="1:20" x14ac:dyDescent="0.2">
      <c r="A36" s="220">
        <f>'TABELA I'!$K$1</f>
        <v>2022</v>
      </c>
      <c r="B36" s="220">
        <f>'TABELA I'!$K$2</f>
        <v>0</v>
      </c>
      <c r="C36" s="220">
        <f>'TABELA I'!B46</f>
        <v>0</v>
      </c>
      <c r="D36" s="220">
        <f>'TABELA I'!C46</f>
        <v>0</v>
      </c>
      <c r="E36" s="220">
        <f>'TABELA I'!D46</f>
        <v>0</v>
      </c>
      <c r="F36" s="220">
        <f>'TABELA I'!E46</f>
        <v>0</v>
      </c>
      <c r="G36" s="220">
        <f>'TABELA I'!G46</f>
        <v>0</v>
      </c>
      <c r="H36" s="220">
        <f>'TABELA I'!H46</f>
        <v>0</v>
      </c>
      <c r="I36" s="220">
        <f>'TABELA I'!I46</f>
        <v>0</v>
      </c>
      <c r="J36" s="220">
        <f>'TABELA I'!J46</f>
        <v>260</v>
      </c>
      <c r="K36" s="220">
        <f>'TABELA I'!K46</f>
        <v>0</v>
      </c>
      <c r="L36" s="220">
        <f>'TABELA I'!L46</f>
        <v>0</v>
      </c>
      <c r="M36" s="220">
        <f>'TABELA I'!M46</f>
        <v>0</v>
      </c>
      <c r="N36" s="220">
        <f>'TABELA I'!N46</f>
        <v>0</v>
      </c>
      <c r="O36" s="220" t="str">
        <f>'TABELA I'!O46</f>
        <v/>
      </c>
      <c r="P36" s="220" t="str">
        <f>'TABELA I'!P46</f>
        <v/>
      </c>
      <c r="Q36" s="220">
        <f>'TABELA I'!Q46</f>
        <v>0</v>
      </c>
      <c r="R36" s="220">
        <f>'TABELA I'!R46</f>
        <v>0</v>
      </c>
      <c r="S36" s="220" t="str">
        <f>'TABELA I'!S46</f>
        <v/>
      </c>
      <c r="T36" s="220" t="str">
        <f>'TABELA I'!T46</f>
        <v/>
      </c>
    </row>
    <row r="37" spans="1:20" x14ac:dyDescent="0.2">
      <c r="A37" s="220">
        <f>'TABELA I'!$K$1</f>
        <v>2022</v>
      </c>
      <c r="B37" s="220">
        <f>'TABELA I'!$K$2</f>
        <v>0</v>
      </c>
      <c r="C37" s="220">
        <f>'TABELA I'!B47</f>
        <v>0</v>
      </c>
      <c r="D37" s="220">
        <f>'TABELA I'!C47</f>
        <v>0</v>
      </c>
      <c r="E37" s="220">
        <f>'TABELA I'!D47</f>
        <v>0</v>
      </c>
      <c r="F37" s="220">
        <f>'TABELA I'!E47</f>
        <v>0</v>
      </c>
      <c r="G37" s="220">
        <f>'TABELA I'!G47</f>
        <v>0</v>
      </c>
      <c r="H37" s="220">
        <f>'TABELA I'!H47</f>
        <v>0</v>
      </c>
      <c r="I37" s="220">
        <f>'TABELA I'!I47</f>
        <v>0</v>
      </c>
      <c r="J37" s="220">
        <f>'TABELA I'!J47</f>
        <v>260</v>
      </c>
      <c r="K37" s="220">
        <f>'TABELA I'!K47</f>
        <v>0</v>
      </c>
      <c r="L37" s="220">
        <f>'TABELA I'!L47</f>
        <v>0</v>
      </c>
      <c r="M37" s="220">
        <f>'TABELA I'!M47</f>
        <v>0</v>
      </c>
      <c r="N37" s="220">
        <f>'TABELA I'!N47</f>
        <v>0</v>
      </c>
      <c r="O37" s="220" t="str">
        <f>'TABELA I'!O47</f>
        <v/>
      </c>
      <c r="P37" s="220" t="str">
        <f>'TABELA I'!P47</f>
        <v/>
      </c>
      <c r="Q37" s="220">
        <f>'TABELA I'!Q47</f>
        <v>0</v>
      </c>
      <c r="R37" s="220">
        <f>'TABELA I'!R47</f>
        <v>0</v>
      </c>
      <c r="S37" s="220" t="str">
        <f>'TABELA I'!S47</f>
        <v/>
      </c>
      <c r="T37" s="220" t="str">
        <f>'TABELA I'!T47</f>
        <v/>
      </c>
    </row>
    <row r="38" spans="1:20" x14ac:dyDescent="0.2">
      <c r="A38" s="220">
        <f>'TABELA I'!$K$1</f>
        <v>2022</v>
      </c>
      <c r="B38" s="220">
        <f>'TABELA I'!$K$2</f>
        <v>0</v>
      </c>
      <c r="C38" s="220">
        <f>'TABELA I'!B48</f>
        <v>0</v>
      </c>
      <c r="D38" s="220">
        <f>'TABELA I'!C48</f>
        <v>0</v>
      </c>
      <c r="E38" s="220">
        <f>'TABELA I'!D48</f>
        <v>0</v>
      </c>
      <c r="F38" s="220">
        <f>'TABELA I'!E48</f>
        <v>0</v>
      </c>
      <c r="G38" s="220">
        <f>'TABELA I'!G48</f>
        <v>0</v>
      </c>
      <c r="H38" s="220">
        <f>'TABELA I'!H48</f>
        <v>0</v>
      </c>
      <c r="I38" s="220">
        <f>'TABELA I'!I48</f>
        <v>0</v>
      </c>
      <c r="J38" s="220">
        <f>'TABELA I'!J48</f>
        <v>260</v>
      </c>
      <c r="K38" s="220">
        <f>'TABELA I'!K48</f>
        <v>0</v>
      </c>
      <c r="L38" s="220">
        <f>'TABELA I'!L48</f>
        <v>0</v>
      </c>
      <c r="M38" s="220">
        <f>'TABELA I'!M48</f>
        <v>0</v>
      </c>
      <c r="N38" s="220">
        <f>'TABELA I'!N48</f>
        <v>0</v>
      </c>
      <c r="O38" s="220" t="str">
        <f>'TABELA I'!O48</f>
        <v/>
      </c>
      <c r="P38" s="220" t="str">
        <f>'TABELA I'!P48</f>
        <v/>
      </c>
      <c r="Q38" s="220">
        <f>'TABELA I'!Q48</f>
        <v>0</v>
      </c>
      <c r="R38" s="220">
        <f>'TABELA I'!R48</f>
        <v>0</v>
      </c>
      <c r="S38" s="220" t="str">
        <f>'TABELA I'!S48</f>
        <v/>
      </c>
      <c r="T38" s="220" t="str">
        <f>'TABELA I'!T48</f>
        <v/>
      </c>
    </row>
    <row r="39" spans="1:20" x14ac:dyDescent="0.2">
      <c r="A39" s="220">
        <f>'TABELA I'!$K$1</f>
        <v>2022</v>
      </c>
      <c r="B39" s="220">
        <f>'TABELA I'!$K$2</f>
        <v>0</v>
      </c>
      <c r="C39" s="220">
        <f>'TABELA I'!B49</f>
        <v>0</v>
      </c>
      <c r="D39" s="220">
        <f>'TABELA I'!C49</f>
        <v>0</v>
      </c>
      <c r="E39" s="220">
        <f>'TABELA I'!D49</f>
        <v>0</v>
      </c>
      <c r="F39" s="220">
        <f>'TABELA I'!E49</f>
        <v>0</v>
      </c>
      <c r="G39" s="220">
        <f>'TABELA I'!G49</f>
        <v>0</v>
      </c>
      <c r="H39" s="220">
        <f>'TABELA I'!H49</f>
        <v>0</v>
      </c>
      <c r="I39" s="220">
        <f>'TABELA I'!I49</f>
        <v>0</v>
      </c>
      <c r="J39" s="220">
        <f>'TABELA I'!J49</f>
        <v>260</v>
      </c>
      <c r="K39" s="220">
        <f>'TABELA I'!K49</f>
        <v>0</v>
      </c>
      <c r="L39" s="220">
        <f>'TABELA I'!L49</f>
        <v>0</v>
      </c>
      <c r="M39" s="220">
        <f>'TABELA I'!M49</f>
        <v>0</v>
      </c>
      <c r="N39" s="220">
        <f>'TABELA I'!N49</f>
        <v>0</v>
      </c>
      <c r="O39" s="220" t="str">
        <f>'TABELA I'!O49</f>
        <v/>
      </c>
      <c r="P39" s="220" t="str">
        <f>'TABELA I'!P49</f>
        <v/>
      </c>
      <c r="Q39" s="220">
        <f>'TABELA I'!Q49</f>
        <v>0</v>
      </c>
      <c r="R39" s="220">
        <f>'TABELA I'!R49</f>
        <v>0</v>
      </c>
      <c r="S39" s="220" t="str">
        <f>'TABELA I'!S49</f>
        <v/>
      </c>
      <c r="T39" s="220" t="str">
        <f>'TABELA I'!T49</f>
        <v/>
      </c>
    </row>
    <row r="40" spans="1:20" x14ac:dyDescent="0.2">
      <c r="A40" s="220">
        <f>'TABELA I'!$K$1</f>
        <v>2022</v>
      </c>
      <c r="B40" s="220">
        <f>'TABELA I'!$K$2</f>
        <v>0</v>
      </c>
      <c r="C40" s="220">
        <f>'TABELA I'!B50</f>
        <v>0</v>
      </c>
      <c r="D40" s="220">
        <f>'TABELA I'!C50</f>
        <v>0</v>
      </c>
      <c r="E40" s="220">
        <f>'TABELA I'!D50</f>
        <v>0</v>
      </c>
      <c r="F40" s="220">
        <f>'TABELA I'!E50</f>
        <v>0</v>
      </c>
      <c r="G40" s="220">
        <f>'TABELA I'!G50</f>
        <v>0</v>
      </c>
      <c r="H40" s="220">
        <f>'TABELA I'!H50</f>
        <v>0</v>
      </c>
      <c r="I40" s="220">
        <f>'TABELA I'!I50</f>
        <v>0</v>
      </c>
      <c r="J40" s="220">
        <f>'TABELA I'!J50</f>
        <v>260</v>
      </c>
      <c r="K40" s="220">
        <f>'TABELA I'!K50</f>
        <v>0</v>
      </c>
      <c r="L40" s="220">
        <f>'TABELA I'!L50</f>
        <v>0</v>
      </c>
      <c r="M40" s="220">
        <f>'TABELA I'!M50</f>
        <v>0</v>
      </c>
      <c r="N40" s="220">
        <f>'TABELA I'!N50</f>
        <v>0</v>
      </c>
      <c r="O40" s="220" t="str">
        <f>'TABELA I'!O50</f>
        <v/>
      </c>
      <c r="P40" s="220" t="str">
        <f>'TABELA I'!P50</f>
        <v/>
      </c>
      <c r="Q40" s="220">
        <f>'TABELA I'!Q50</f>
        <v>0</v>
      </c>
      <c r="R40" s="220">
        <f>'TABELA I'!R50</f>
        <v>0</v>
      </c>
      <c r="S40" s="220" t="str">
        <f>'TABELA I'!S50</f>
        <v/>
      </c>
      <c r="T40" s="220" t="str">
        <f>'TABELA I'!T50</f>
        <v/>
      </c>
    </row>
    <row r="41" spans="1:20" x14ac:dyDescent="0.2">
      <c r="A41" s="220">
        <f>'TABELA I'!$K$1</f>
        <v>2022</v>
      </c>
      <c r="B41" s="220">
        <f>'TABELA I'!$K$2</f>
        <v>0</v>
      </c>
      <c r="C41" s="220">
        <f>'TABELA I'!B51</f>
        <v>0</v>
      </c>
      <c r="D41" s="220">
        <f>'TABELA I'!C51</f>
        <v>0</v>
      </c>
      <c r="E41" s="220">
        <f>'TABELA I'!D51</f>
        <v>0</v>
      </c>
      <c r="F41" s="220">
        <f>'TABELA I'!E51</f>
        <v>0</v>
      </c>
      <c r="G41" s="220">
        <f>'TABELA I'!G51</f>
        <v>0</v>
      </c>
      <c r="H41" s="220">
        <f>'TABELA I'!H51</f>
        <v>0</v>
      </c>
      <c r="I41" s="220">
        <f>'TABELA I'!I51</f>
        <v>0</v>
      </c>
      <c r="J41" s="220">
        <f>'TABELA I'!J51</f>
        <v>260</v>
      </c>
      <c r="K41" s="220">
        <f>'TABELA I'!K51</f>
        <v>0</v>
      </c>
      <c r="L41" s="220">
        <f>'TABELA I'!L51</f>
        <v>0</v>
      </c>
      <c r="M41" s="220">
        <f>'TABELA I'!M51</f>
        <v>0</v>
      </c>
      <c r="N41" s="220">
        <f>'TABELA I'!N51</f>
        <v>0</v>
      </c>
      <c r="O41" s="220" t="str">
        <f>'TABELA I'!O51</f>
        <v/>
      </c>
      <c r="P41" s="220" t="str">
        <f>'TABELA I'!P51</f>
        <v/>
      </c>
      <c r="Q41" s="220">
        <f>'TABELA I'!Q51</f>
        <v>0</v>
      </c>
      <c r="R41" s="220">
        <f>'TABELA I'!R51</f>
        <v>0</v>
      </c>
      <c r="S41" s="220" t="str">
        <f>'TABELA I'!S51</f>
        <v/>
      </c>
      <c r="T41" s="220" t="str">
        <f>'TABELA I'!T51</f>
        <v/>
      </c>
    </row>
    <row r="42" spans="1:20" x14ac:dyDescent="0.2">
      <c r="A42" s="220">
        <f>'TABELA I'!$K$1</f>
        <v>2022</v>
      </c>
      <c r="B42" s="220">
        <f>'TABELA I'!$K$2</f>
        <v>0</v>
      </c>
      <c r="C42" s="220">
        <f>'TABELA I'!B52</f>
        <v>0</v>
      </c>
      <c r="D42" s="220">
        <f>'TABELA I'!C52</f>
        <v>0</v>
      </c>
      <c r="E42" s="220">
        <f>'TABELA I'!D52</f>
        <v>0</v>
      </c>
      <c r="F42" s="220">
        <f>'TABELA I'!E52</f>
        <v>0</v>
      </c>
      <c r="G42" s="220">
        <f>'TABELA I'!G52</f>
        <v>0</v>
      </c>
      <c r="H42" s="220">
        <f>'TABELA I'!H52</f>
        <v>0</v>
      </c>
      <c r="I42" s="220">
        <f>'TABELA I'!I52</f>
        <v>0</v>
      </c>
      <c r="J42" s="220">
        <f>'TABELA I'!J52</f>
        <v>260</v>
      </c>
      <c r="K42" s="220">
        <f>'TABELA I'!K52</f>
        <v>0</v>
      </c>
      <c r="L42" s="220">
        <f>'TABELA I'!L52</f>
        <v>0</v>
      </c>
      <c r="M42" s="220">
        <f>'TABELA I'!M52</f>
        <v>0</v>
      </c>
      <c r="N42" s="220">
        <f>'TABELA I'!N52</f>
        <v>0</v>
      </c>
      <c r="O42" s="220" t="str">
        <f>'TABELA I'!O52</f>
        <v/>
      </c>
      <c r="P42" s="220" t="str">
        <f>'TABELA I'!P52</f>
        <v/>
      </c>
      <c r="Q42" s="220">
        <f>'TABELA I'!Q52</f>
        <v>0</v>
      </c>
      <c r="R42" s="220">
        <f>'TABELA I'!R52</f>
        <v>0</v>
      </c>
      <c r="S42" s="220" t="str">
        <f>'TABELA I'!S52</f>
        <v/>
      </c>
      <c r="T42" s="220" t="str">
        <f>'TABELA I'!T52</f>
        <v/>
      </c>
    </row>
    <row r="43" spans="1:20" x14ac:dyDescent="0.2">
      <c r="A43" s="220">
        <f>'TABELA I'!$K$1</f>
        <v>2022</v>
      </c>
      <c r="B43" s="220">
        <f>'TABELA I'!$K$2</f>
        <v>0</v>
      </c>
      <c r="C43" s="220">
        <f>'TABELA I'!B53</f>
        <v>0</v>
      </c>
      <c r="D43" s="220">
        <f>'TABELA I'!C53</f>
        <v>0</v>
      </c>
      <c r="E43" s="220">
        <f>'TABELA I'!D53</f>
        <v>0</v>
      </c>
      <c r="F43" s="220">
        <f>'TABELA I'!E53</f>
        <v>0</v>
      </c>
      <c r="G43" s="220">
        <f>'TABELA I'!G53</f>
        <v>0</v>
      </c>
      <c r="H43" s="220">
        <f>'TABELA I'!H53</f>
        <v>0</v>
      </c>
      <c r="I43" s="220">
        <f>'TABELA I'!I53</f>
        <v>0</v>
      </c>
      <c r="J43" s="220">
        <f>'TABELA I'!J53</f>
        <v>260</v>
      </c>
      <c r="K43" s="220">
        <f>'TABELA I'!K53</f>
        <v>0</v>
      </c>
      <c r="L43" s="220">
        <f>'TABELA I'!L53</f>
        <v>0</v>
      </c>
      <c r="M43" s="220">
        <f>'TABELA I'!M53</f>
        <v>0</v>
      </c>
      <c r="N43" s="220">
        <f>'TABELA I'!N53</f>
        <v>0</v>
      </c>
      <c r="O43" s="220" t="str">
        <f>'TABELA I'!O53</f>
        <v/>
      </c>
      <c r="P43" s="220" t="str">
        <f>'TABELA I'!P53</f>
        <v/>
      </c>
      <c r="Q43" s="220">
        <f>'TABELA I'!Q53</f>
        <v>0</v>
      </c>
      <c r="R43" s="220">
        <f>'TABELA I'!R53</f>
        <v>0</v>
      </c>
      <c r="S43" s="220" t="str">
        <f>'TABELA I'!S53</f>
        <v/>
      </c>
      <c r="T43" s="220" t="str">
        <f>'TABELA I'!T53</f>
        <v/>
      </c>
    </row>
    <row r="44" spans="1:20" x14ac:dyDescent="0.2">
      <c r="A44" s="220">
        <f>'TABELA I'!$K$1</f>
        <v>2022</v>
      </c>
      <c r="B44" s="220">
        <f>'TABELA I'!$K$2</f>
        <v>0</v>
      </c>
      <c r="C44" s="220">
        <f>'TABELA I'!B54</f>
        <v>0</v>
      </c>
      <c r="D44" s="220">
        <f>'TABELA I'!C54</f>
        <v>0</v>
      </c>
      <c r="E44" s="220">
        <f>'TABELA I'!D54</f>
        <v>0</v>
      </c>
      <c r="F44" s="220">
        <f>'TABELA I'!E54</f>
        <v>0</v>
      </c>
      <c r="G44" s="220">
        <f>'TABELA I'!G54</f>
        <v>0</v>
      </c>
      <c r="H44" s="220">
        <f>'TABELA I'!H54</f>
        <v>0</v>
      </c>
      <c r="I44" s="220">
        <f>'TABELA I'!I54</f>
        <v>0</v>
      </c>
      <c r="J44" s="220">
        <f>'TABELA I'!J54</f>
        <v>260</v>
      </c>
      <c r="K44" s="220">
        <f>'TABELA I'!K54</f>
        <v>0</v>
      </c>
      <c r="L44" s="220">
        <f>'TABELA I'!L54</f>
        <v>0</v>
      </c>
      <c r="M44" s="220">
        <f>'TABELA I'!M54</f>
        <v>0</v>
      </c>
      <c r="N44" s="220">
        <f>'TABELA I'!N54</f>
        <v>0</v>
      </c>
      <c r="O44" s="220" t="str">
        <f>'TABELA I'!O54</f>
        <v/>
      </c>
      <c r="P44" s="220" t="str">
        <f>'TABELA I'!P54</f>
        <v/>
      </c>
      <c r="Q44" s="220">
        <f>'TABELA I'!Q54</f>
        <v>0</v>
      </c>
      <c r="R44" s="220">
        <f>'TABELA I'!R54</f>
        <v>0</v>
      </c>
      <c r="S44" s="220" t="str">
        <f>'TABELA I'!S54</f>
        <v/>
      </c>
      <c r="T44" s="220" t="str">
        <f>'TABELA I'!T54</f>
        <v/>
      </c>
    </row>
    <row r="45" spans="1:20" x14ac:dyDescent="0.2">
      <c r="A45" s="220">
        <f>'TABELA I'!$K$1</f>
        <v>2022</v>
      </c>
      <c r="B45" s="220">
        <f>'TABELA I'!$K$2</f>
        <v>0</v>
      </c>
      <c r="C45" s="220">
        <f>'TABELA I'!B55</f>
        <v>0</v>
      </c>
      <c r="D45" s="220">
        <f>'TABELA I'!C55</f>
        <v>0</v>
      </c>
      <c r="E45" s="220">
        <f>'TABELA I'!D55</f>
        <v>0</v>
      </c>
      <c r="F45" s="220">
        <f>'TABELA I'!E55</f>
        <v>0</v>
      </c>
      <c r="G45" s="220">
        <f>'TABELA I'!G55</f>
        <v>0</v>
      </c>
      <c r="H45" s="220">
        <f>'TABELA I'!H55</f>
        <v>0</v>
      </c>
      <c r="I45" s="220">
        <f>'TABELA I'!I55</f>
        <v>0</v>
      </c>
      <c r="J45" s="220">
        <f>'TABELA I'!J55</f>
        <v>260</v>
      </c>
      <c r="K45" s="220">
        <f>'TABELA I'!K55</f>
        <v>0</v>
      </c>
      <c r="L45" s="220">
        <f>'TABELA I'!L55</f>
        <v>0</v>
      </c>
      <c r="M45" s="220">
        <f>'TABELA I'!M55</f>
        <v>0</v>
      </c>
      <c r="N45" s="220">
        <f>'TABELA I'!N55</f>
        <v>0</v>
      </c>
      <c r="O45" s="220" t="str">
        <f>'TABELA I'!O55</f>
        <v/>
      </c>
      <c r="P45" s="220" t="str">
        <f>'TABELA I'!P55</f>
        <v/>
      </c>
      <c r="Q45" s="220">
        <f>'TABELA I'!Q55</f>
        <v>0</v>
      </c>
      <c r="R45" s="220">
        <f>'TABELA I'!R55</f>
        <v>0</v>
      </c>
      <c r="S45" s="220" t="str">
        <f>'TABELA I'!S55</f>
        <v/>
      </c>
      <c r="T45" s="220" t="str">
        <f>'TABELA I'!T55</f>
        <v/>
      </c>
    </row>
    <row r="46" spans="1:20" x14ac:dyDescent="0.2">
      <c r="A46" s="220">
        <f>'TABELA I'!$K$1</f>
        <v>2022</v>
      </c>
      <c r="B46" s="220">
        <f>'TABELA I'!$K$2</f>
        <v>0</v>
      </c>
      <c r="C46" s="220">
        <f>'TABELA I'!B56</f>
        <v>0</v>
      </c>
      <c r="D46" s="220">
        <f>'TABELA I'!C56</f>
        <v>0</v>
      </c>
      <c r="E46" s="220">
        <f>'TABELA I'!D56</f>
        <v>0</v>
      </c>
      <c r="F46" s="220">
        <f>'TABELA I'!E56</f>
        <v>0</v>
      </c>
      <c r="G46" s="220">
        <f>'TABELA I'!G56</f>
        <v>0</v>
      </c>
      <c r="H46" s="220">
        <f>'TABELA I'!H56</f>
        <v>0</v>
      </c>
      <c r="I46" s="220">
        <f>'TABELA I'!I56</f>
        <v>0</v>
      </c>
      <c r="J46" s="220">
        <f>'TABELA I'!J56</f>
        <v>260</v>
      </c>
      <c r="K46" s="220">
        <f>'TABELA I'!K56</f>
        <v>0</v>
      </c>
      <c r="L46" s="220">
        <f>'TABELA I'!L56</f>
        <v>0</v>
      </c>
      <c r="M46" s="220">
        <f>'TABELA I'!M56</f>
        <v>0</v>
      </c>
      <c r="N46" s="220">
        <f>'TABELA I'!N56</f>
        <v>0</v>
      </c>
      <c r="O46" s="220" t="str">
        <f>'TABELA I'!O56</f>
        <v/>
      </c>
      <c r="P46" s="220" t="str">
        <f>'TABELA I'!P56</f>
        <v/>
      </c>
      <c r="Q46" s="220">
        <f>'TABELA I'!Q56</f>
        <v>0</v>
      </c>
      <c r="R46" s="220">
        <f>'TABELA I'!R56</f>
        <v>0</v>
      </c>
      <c r="S46" s="220" t="str">
        <f>'TABELA I'!S56</f>
        <v/>
      </c>
      <c r="T46" s="220" t="str">
        <f>'TABELA I'!T56</f>
        <v/>
      </c>
    </row>
    <row r="47" spans="1:20" x14ac:dyDescent="0.2">
      <c r="A47" s="220">
        <f>'TABELA I'!$K$1</f>
        <v>2022</v>
      </c>
      <c r="B47" s="220">
        <f>'TABELA I'!$K$2</f>
        <v>0</v>
      </c>
      <c r="C47" s="220">
        <f>'TABELA I'!B57</f>
        <v>0</v>
      </c>
      <c r="D47" s="220">
        <f>'TABELA I'!C57</f>
        <v>0</v>
      </c>
      <c r="E47" s="220">
        <f>'TABELA I'!D57</f>
        <v>0</v>
      </c>
      <c r="F47" s="220">
        <f>'TABELA I'!E57</f>
        <v>0</v>
      </c>
      <c r="G47" s="220">
        <f>'TABELA I'!G57</f>
        <v>0</v>
      </c>
      <c r="H47" s="220">
        <f>'TABELA I'!H57</f>
        <v>0</v>
      </c>
      <c r="I47" s="220">
        <f>'TABELA I'!I57</f>
        <v>0</v>
      </c>
      <c r="J47" s="220">
        <f>'TABELA I'!J57</f>
        <v>260</v>
      </c>
      <c r="K47" s="220">
        <f>'TABELA I'!K57</f>
        <v>0</v>
      </c>
      <c r="L47" s="220">
        <f>'TABELA I'!L57</f>
        <v>0</v>
      </c>
      <c r="M47" s="220">
        <f>'TABELA I'!M57</f>
        <v>0</v>
      </c>
      <c r="N47" s="220">
        <f>'TABELA I'!N57</f>
        <v>0</v>
      </c>
      <c r="O47" s="220" t="str">
        <f>'TABELA I'!O57</f>
        <v/>
      </c>
      <c r="P47" s="220" t="str">
        <f>'TABELA I'!P57</f>
        <v/>
      </c>
      <c r="Q47" s="220">
        <f>'TABELA I'!Q57</f>
        <v>0</v>
      </c>
      <c r="R47" s="220">
        <f>'TABELA I'!R57</f>
        <v>0</v>
      </c>
      <c r="S47" s="220" t="str">
        <f>'TABELA I'!S57</f>
        <v/>
      </c>
      <c r="T47" s="220" t="str">
        <f>'TABELA I'!T57</f>
        <v/>
      </c>
    </row>
    <row r="48" spans="1:20" x14ac:dyDescent="0.2">
      <c r="A48" s="220">
        <f>'TABELA I'!$K$1</f>
        <v>2022</v>
      </c>
      <c r="B48" s="220">
        <f>'TABELA I'!$K$2</f>
        <v>0</v>
      </c>
      <c r="C48" s="220">
        <f>'TABELA I'!B58</f>
        <v>0</v>
      </c>
      <c r="D48" s="220">
        <f>'TABELA I'!C58</f>
        <v>0</v>
      </c>
      <c r="E48" s="220">
        <f>'TABELA I'!D58</f>
        <v>0</v>
      </c>
      <c r="F48" s="220">
        <f>'TABELA I'!E58</f>
        <v>0</v>
      </c>
      <c r="G48" s="220">
        <f>'TABELA I'!G58</f>
        <v>0</v>
      </c>
      <c r="H48" s="220">
        <f>'TABELA I'!H58</f>
        <v>0</v>
      </c>
      <c r="I48" s="220">
        <f>'TABELA I'!I58</f>
        <v>0</v>
      </c>
      <c r="J48" s="220">
        <f>'TABELA I'!J58</f>
        <v>260</v>
      </c>
      <c r="K48" s="220">
        <f>'TABELA I'!K58</f>
        <v>0</v>
      </c>
      <c r="L48" s="220">
        <f>'TABELA I'!L58</f>
        <v>0</v>
      </c>
      <c r="M48" s="220">
        <f>'TABELA I'!M58</f>
        <v>0</v>
      </c>
      <c r="N48" s="220">
        <f>'TABELA I'!N58</f>
        <v>0</v>
      </c>
      <c r="O48" s="220" t="str">
        <f>'TABELA I'!O58</f>
        <v/>
      </c>
      <c r="P48" s="220" t="str">
        <f>'TABELA I'!P58</f>
        <v/>
      </c>
      <c r="Q48" s="220">
        <f>'TABELA I'!Q58</f>
        <v>0</v>
      </c>
      <c r="R48" s="220">
        <f>'TABELA I'!R58</f>
        <v>0</v>
      </c>
      <c r="S48" s="220" t="str">
        <f>'TABELA I'!S58</f>
        <v/>
      </c>
      <c r="T48" s="220" t="str">
        <f>'TABELA I'!T58</f>
        <v/>
      </c>
    </row>
    <row r="49" spans="1:20" x14ac:dyDescent="0.2">
      <c r="A49" s="220">
        <f>'TABELA I'!$K$1</f>
        <v>2022</v>
      </c>
      <c r="B49" s="220">
        <f>'TABELA I'!$K$2</f>
        <v>0</v>
      </c>
      <c r="C49" s="220">
        <f>'TABELA I'!B59</f>
        <v>0</v>
      </c>
      <c r="D49" s="220">
        <f>'TABELA I'!C59</f>
        <v>0</v>
      </c>
      <c r="E49" s="220">
        <f>'TABELA I'!D59</f>
        <v>0</v>
      </c>
      <c r="F49" s="220">
        <f>'TABELA I'!E59</f>
        <v>0</v>
      </c>
      <c r="G49" s="220">
        <f>'TABELA I'!G59</f>
        <v>0</v>
      </c>
      <c r="H49" s="220">
        <f>'TABELA I'!H59</f>
        <v>0</v>
      </c>
      <c r="I49" s="220">
        <f>'TABELA I'!I59</f>
        <v>0</v>
      </c>
      <c r="J49" s="220">
        <f>'TABELA I'!J59</f>
        <v>260</v>
      </c>
      <c r="K49" s="220">
        <f>'TABELA I'!K59</f>
        <v>0</v>
      </c>
      <c r="L49" s="220">
        <f>'TABELA I'!L59</f>
        <v>0</v>
      </c>
      <c r="M49" s="220">
        <f>'TABELA I'!M59</f>
        <v>0</v>
      </c>
      <c r="N49" s="220">
        <f>'TABELA I'!N59</f>
        <v>0</v>
      </c>
      <c r="O49" s="220" t="str">
        <f>'TABELA I'!O59</f>
        <v/>
      </c>
      <c r="P49" s="220" t="str">
        <f>'TABELA I'!P59</f>
        <v/>
      </c>
      <c r="Q49" s="220">
        <f>'TABELA I'!Q59</f>
        <v>0</v>
      </c>
      <c r="R49" s="220">
        <f>'TABELA I'!R59</f>
        <v>0</v>
      </c>
      <c r="S49" s="220" t="str">
        <f>'TABELA I'!S59</f>
        <v/>
      </c>
      <c r="T49" s="220" t="str">
        <f>'TABELA I'!T59</f>
        <v/>
      </c>
    </row>
    <row r="50" spans="1:20" x14ac:dyDescent="0.2">
      <c r="A50" s="220">
        <f>'TABELA I'!$K$1</f>
        <v>2022</v>
      </c>
      <c r="B50" s="220">
        <f>'TABELA I'!$K$2</f>
        <v>0</v>
      </c>
      <c r="C50" s="220">
        <f>'TABELA I'!B60</f>
        <v>0</v>
      </c>
      <c r="D50" s="220">
        <f>'TABELA I'!C60</f>
        <v>0</v>
      </c>
      <c r="E50" s="220">
        <f>'TABELA I'!D60</f>
        <v>0</v>
      </c>
      <c r="F50" s="220">
        <f>'TABELA I'!E60</f>
        <v>0</v>
      </c>
      <c r="G50" s="220">
        <f>'TABELA I'!G60</f>
        <v>0</v>
      </c>
      <c r="H50" s="220">
        <f>'TABELA I'!H60</f>
        <v>0</v>
      </c>
      <c r="I50" s="220">
        <f>'TABELA I'!I60</f>
        <v>0</v>
      </c>
      <c r="J50" s="220">
        <f>'TABELA I'!J60</f>
        <v>260</v>
      </c>
      <c r="K50" s="220">
        <f>'TABELA I'!K60</f>
        <v>0</v>
      </c>
      <c r="L50" s="220">
        <f>'TABELA I'!L60</f>
        <v>0</v>
      </c>
      <c r="M50" s="220">
        <f>'TABELA I'!M60</f>
        <v>0</v>
      </c>
      <c r="N50" s="220">
        <f>'TABELA I'!N60</f>
        <v>0</v>
      </c>
      <c r="O50" s="220" t="str">
        <f>'TABELA I'!O60</f>
        <v/>
      </c>
      <c r="P50" s="220" t="str">
        <f>'TABELA I'!P60</f>
        <v/>
      </c>
      <c r="Q50" s="220">
        <f>'TABELA I'!Q60</f>
        <v>0</v>
      </c>
      <c r="R50" s="220">
        <f>'TABELA I'!R60</f>
        <v>0</v>
      </c>
      <c r="S50" s="220" t="str">
        <f>'TABELA I'!S60</f>
        <v/>
      </c>
      <c r="T50" s="220" t="str">
        <f>'TABELA I'!T60</f>
        <v/>
      </c>
    </row>
    <row r="51" spans="1:20" x14ac:dyDescent="0.2">
      <c r="A51" s="220">
        <f>'TABELA I'!$K$1</f>
        <v>2022</v>
      </c>
      <c r="B51" s="220">
        <f>'TABELA I'!$K$2</f>
        <v>0</v>
      </c>
      <c r="C51" s="220">
        <f>'TABELA I'!B61</f>
        <v>0</v>
      </c>
      <c r="D51" s="220">
        <f>'TABELA I'!C61</f>
        <v>0</v>
      </c>
      <c r="E51" s="220">
        <f>'TABELA I'!D61</f>
        <v>0</v>
      </c>
      <c r="F51" s="220">
        <f>'TABELA I'!E61</f>
        <v>0</v>
      </c>
      <c r="G51" s="220">
        <f>'TABELA I'!G61</f>
        <v>0</v>
      </c>
      <c r="H51" s="220">
        <f>'TABELA I'!H61</f>
        <v>0</v>
      </c>
      <c r="I51" s="220">
        <f>'TABELA I'!I61</f>
        <v>0</v>
      </c>
      <c r="J51" s="220">
        <f>'TABELA I'!J61</f>
        <v>260</v>
      </c>
      <c r="K51" s="220">
        <f>'TABELA I'!K61</f>
        <v>0</v>
      </c>
      <c r="L51" s="220">
        <f>'TABELA I'!L61</f>
        <v>0</v>
      </c>
      <c r="M51" s="220">
        <f>'TABELA I'!M61</f>
        <v>0</v>
      </c>
      <c r="N51" s="220">
        <f>'TABELA I'!N61</f>
        <v>0</v>
      </c>
      <c r="O51" s="220" t="str">
        <f>'TABELA I'!O61</f>
        <v/>
      </c>
      <c r="P51" s="220" t="str">
        <f>'TABELA I'!P61</f>
        <v/>
      </c>
      <c r="Q51" s="220">
        <f>'TABELA I'!Q61</f>
        <v>0</v>
      </c>
      <c r="R51" s="220">
        <f>'TABELA I'!R61</f>
        <v>0</v>
      </c>
      <c r="S51" s="220" t="str">
        <f>'TABELA I'!S61</f>
        <v/>
      </c>
      <c r="T51" s="220" t="str">
        <f>'TABELA I'!T61</f>
        <v/>
      </c>
    </row>
    <row r="52" spans="1:20" x14ac:dyDescent="0.2">
      <c r="A52" s="220">
        <f>'TABELA I'!$K$1</f>
        <v>2022</v>
      </c>
      <c r="B52" s="220">
        <f>'TABELA I'!$K$2</f>
        <v>0</v>
      </c>
      <c r="C52" s="220">
        <f>'TABELA I'!B62</f>
        <v>0</v>
      </c>
      <c r="D52" s="220">
        <f>'TABELA I'!C62</f>
        <v>0</v>
      </c>
      <c r="E52" s="220">
        <f>'TABELA I'!D62</f>
        <v>0</v>
      </c>
      <c r="F52" s="220">
        <f>'TABELA I'!E62</f>
        <v>0</v>
      </c>
      <c r="G52" s="220">
        <f>'TABELA I'!G62</f>
        <v>0</v>
      </c>
      <c r="H52" s="220">
        <f>'TABELA I'!H62</f>
        <v>0</v>
      </c>
      <c r="I52" s="220">
        <f>'TABELA I'!I62</f>
        <v>0</v>
      </c>
      <c r="J52" s="220">
        <f>'TABELA I'!J62</f>
        <v>260</v>
      </c>
      <c r="K52" s="220">
        <f>'TABELA I'!K62</f>
        <v>0</v>
      </c>
      <c r="L52" s="220">
        <f>'TABELA I'!L62</f>
        <v>0</v>
      </c>
      <c r="M52" s="220">
        <f>'TABELA I'!M62</f>
        <v>0</v>
      </c>
      <c r="N52" s="220">
        <f>'TABELA I'!N62</f>
        <v>0</v>
      </c>
      <c r="O52" s="220" t="str">
        <f>'TABELA I'!O62</f>
        <v/>
      </c>
      <c r="P52" s="220" t="str">
        <f>'TABELA I'!P62</f>
        <v/>
      </c>
      <c r="Q52" s="220">
        <f>'TABELA I'!Q62</f>
        <v>0</v>
      </c>
      <c r="R52" s="220">
        <f>'TABELA I'!R62</f>
        <v>0</v>
      </c>
      <c r="S52" s="220" t="str">
        <f>'TABELA I'!S62</f>
        <v/>
      </c>
      <c r="T52" s="220" t="str">
        <f>'TABELA I'!T62</f>
        <v/>
      </c>
    </row>
    <row r="53" spans="1:20" x14ac:dyDescent="0.2">
      <c r="A53" s="220">
        <f>'TABELA I'!$K$1</f>
        <v>2022</v>
      </c>
      <c r="B53" s="220">
        <f>'TABELA I'!$K$2</f>
        <v>0</v>
      </c>
      <c r="C53" s="220">
        <f>'TABELA I'!B63</f>
        <v>0</v>
      </c>
      <c r="D53" s="220">
        <f>'TABELA I'!C63</f>
        <v>0</v>
      </c>
      <c r="E53" s="220">
        <f>'TABELA I'!D63</f>
        <v>0</v>
      </c>
      <c r="F53" s="220">
        <f>'TABELA I'!E63</f>
        <v>0</v>
      </c>
      <c r="G53" s="220">
        <f>'TABELA I'!G63</f>
        <v>0</v>
      </c>
      <c r="H53" s="220">
        <f>'TABELA I'!H63</f>
        <v>0</v>
      </c>
      <c r="I53" s="220">
        <f>'TABELA I'!I63</f>
        <v>0</v>
      </c>
      <c r="J53" s="220">
        <f>'TABELA I'!J63</f>
        <v>260</v>
      </c>
      <c r="K53" s="220">
        <f>'TABELA I'!K63</f>
        <v>0</v>
      </c>
      <c r="L53" s="220">
        <f>'TABELA I'!L63</f>
        <v>0</v>
      </c>
      <c r="M53" s="220">
        <f>'TABELA I'!M63</f>
        <v>0</v>
      </c>
      <c r="N53" s="220">
        <f>'TABELA I'!N63</f>
        <v>0</v>
      </c>
      <c r="O53" s="220" t="str">
        <f>'TABELA I'!O63</f>
        <v/>
      </c>
      <c r="P53" s="220" t="str">
        <f>'TABELA I'!P63</f>
        <v/>
      </c>
      <c r="Q53" s="220">
        <f>'TABELA I'!Q63</f>
        <v>0</v>
      </c>
      <c r="R53" s="220">
        <f>'TABELA I'!R63</f>
        <v>0</v>
      </c>
      <c r="S53" s="220" t="str">
        <f>'TABELA I'!S63</f>
        <v/>
      </c>
      <c r="T53" s="220" t="str">
        <f>'TABELA I'!T63</f>
        <v/>
      </c>
    </row>
    <row r="54" spans="1:20" x14ac:dyDescent="0.2">
      <c r="A54" s="220">
        <f>'TABELA I'!$K$1</f>
        <v>2022</v>
      </c>
      <c r="B54" s="220">
        <f>'TABELA I'!$K$2</f>
        <v>0</v>
      </c>
      <c r="C54" s="220">
        <f>'TABELA I'!B64</f>
        <v>0</v>
      </c>
      <c r="D54" s="220">
        <f>'TABELA I'!C64</f>
        <v>0</v>
      </c>
      <c r="E54" s="220">
        <f>'TABELA I'!D64</f>
        <v>0</v>
      </c>
      <c r="F54" s="220">
        <f>'TABELA I'!E64</f>
        <v>0</v>
      </c>
      <c r="G54" s="220">
        <f>'TABELA I'!G64</f>
        <v>0</v>
      </c>
      <c r="H54" s="220">
        <f>'TABELA I'!H64</f>
        <v>0</v>
      </c>
      <c r="I54" s="220">
        <f>'TABELA I'!I64</f>
        <v>0</v>
      </c>
      <c r="J54" s="220">
        <f>'TABELA I'!J64</f>
        <v>260</v>
      </c>
      <c r="K54" s="220">
        <f>'TABELA I'!K64</f>
        <v>0</v>
      </c>
      <c r="L54" s="220">
        <f>'TABELA I'!L64</f>
        <v>0</v>
      </c>
      <c r="M54" s="220">
        <f>'TABELA I'!M64</f>
        <v>0</v>
      </c>
      <c r="N54" s="220">
        <f>'TABELA I'!N64</f>
        <v>0</v>
      </c>
      <c r="O54" s="220" t="str">
        <f>'TABELA I'!O64</f>
        <v/>
      </c>
      <c r="P54" s="220" t="str">
        <f>'TABELA I'!P64</f>
        <v/>
      </c>
      <c r="Q54" s="220">
        <f>'TABELA I'!Q64</f>
        <v>0</v>
      </c>
      <c r="R54" s="220">
        <f>'TABELA I'!R64</f>
        <v>0</v>
      </c>
      <c r="S54" s="220" t="str">
        <f>'TABELA I'!S64</f>
        <v/>
      </c>
      <c r="T54" s="220" t="str">
        <f>'TABELA I'!T64</f>
        <v/>
      </c>
    </row>
    <row r="55" spans="1:20" x14ac:dyDescent="0.2">
      <c r="A55" s="220">
        <f>'TABELA I'!$K$1</f>
        <v>2022</v>
      </c>
      <c r="B55" s="220">
        <f>'TABELA I'!$K$2</f>
        <v>0</v>
      </c>
      <c r="C55" s="220">
        <f>'TABELA I'!B65</f>
        <v>0</v>
      </c>
      <c r="D55" s="220">
        <f>'TABELA I'!C65</f>
        <v>0</v>
      </c>
      <c r="E55" s="220">
        <f>'TABELA I'!D65</f>
        <v>0</v>
      </c>
      <c r="F55" s="220">
        <f>'TABELA I'!E65</f>
        <v>0</v>
      </c>
      <c r="G55" s="220">
        <f>'TABELA I'!G65</f>
        <v>0</v>
      </c>
      <c r="H55" s="220">
        <f>'TABELA I'!H65</f>
        <v>0</v>
      </c>
      <c r="I55" s="220">
        <f>'TABELA I'!I65</f>
        <v>0</v>
      </c>
      <c r="J55" s="220">
        <f>'TABELA I'!J65</f>
        <v>260</v>
      </c>
      <c r="K55" s="220">
        <f>'TABELA I'!K65</f>
        <v>0</v>
      </c>
      <c r="L55" s="220">
        <f>'TABELA I'!L65</f>
        <v>0</v>
      </c>
      <c r="M55" s="220">
        <f>'TABELA I'!M65</f>
        <v>0</v>
      </c>
      <c r="N55" s="220">
        <f>'TABELA I'!N65</f>
        <v>0</v>
      </c>
      <c r="O55" s="220" t="str">
        <f>'TABELA I'!O65</f>
        <v/>
      </c>
      <c r="P55" s="220" t="str">
        <f>'TABELA I'!P65</f>
        <v/>
      </c>
      <c r="Q55" s="220">
        <f>'TABELA I'!Q65</f>
        <v>0</v>
      </c>
      <c r="R55" s="220">
        <f>'TABELA I'!R65</f>
        <v>0</v>
      </c>
      <c r="S55" s="220" t="str">
        <f>'TABELA I'!S65</f>
        <v/>
      </c>
      <c r="T55" s="220" t="str">
        <f>'TABELA I'!T65</f>
        <v/>
      </c>
    </row>
    <row r="56" spans="1:20" x14ac:dyDescent="0.2">
      <c r="A56" s="220">
        <f>'TABELA I'!$K$1</f>
        <v>2022</v>
      </c>
      <c r="B56" s="220">
        <f>'TABELA I'!$K$2</f>
        <v>0</v>
      </c>
      <c r="C56" s="220">
        <f>'TABELA I'!B66</f>
        <v>0</v>
      </c>
      <c r="D56" s="220">
        <f>'TABELA I'!C66</f>
        <v>0</v>
      </c>
      <c r="E56" s="220">
        <f>'TABELA I'!D66</f>
        <v>0</v>
      </c>
      <c r="F56" s="220">
        <f>'TABELA I'!E66</f>
        <v>0</v>
      </c>
      <c r="G56" s="220">
        <f>'TABELA I'!G66</f>
        <v>0</v>
      </c>
      <c r="H56" s="220">
        <f>'TABELA I'!H66</f>
        <v>0</v>
      </c>
      <c r="I56" s="220">
        <f>'TABELA I'!I66</f>
        <v>0</v>
      </c>
      <c r="J56" s="220">
        <f>'TABELA I'!J66</f>
        <v>260</v>
      </c>
      <c r="K56" s="220">
        <f>'TABELA I'!K66</f>
        <v>0</v>
      </c>
      <c r="L56" s="220">
        <f>'TABELA I'!L66</f>
        <v>0</v>
      </c>
      <c r="M56" s="220">
        <f>'TABELA I'!M66</f>
        <v>0</v>
      </c>
      <c r="N56" s="220">
        <f>'TABELA I'!N66</f>
        <v>0</v>
      </c>
      <c r="O56" s="220" t="str">
        <f>'TABELA I'!O66</f>
        <v/>
      </c>
      <c r="P56" s="220" t="str">
        <f>'TABELA I'!P66</f>
        <v/>
      </c>
      <c r="Q56" s="220">
        <f>'TABELA I'!Q66</f>
        <v>0</v>
      </c>
      <c r="R56" s="220">
        <f>'TABELA I'!R66</f>
        <v>0</v>
      </c>
      <c r="S56" s="220" t="str">
        <f>'TABELA I'!S66</f>
        <v/>
      </c>
      <c r="T56" s="220" t="str">
        <f>'TABELA I'!T66</f>
        <v/>
      </c>
    </row>
    <row r="57" spans="1:20" x14ac:dyDescent="0.2">
      <c r="A57" s="220">
        <f>'TABELA I'!$K$1</f>
        <v>2022</v>
      </c>
      <c r="B57" s="220">
        <f>'TABELA I'!$K$2</f>
        <v>0</v>
      </c>
      <c r="C57" s="220">
        <f>'TABELA I'!B67</f>
        <v>0</v>
      </c>
      <c r="D57" s="220">
        <f>'TABELA I'!C67</f>
        <v>0</v>
      </c>
      <c r="E57" s="220">
        <f>'TABELA I'!D67</f>
        <v>0</v>
      </c>
      <c r="F57" s="220">
        <f>'TABELA I'!E67</f>
        <v>0</v>
      </c>
      <c r="G57" s="220">
        <f>'TABELA I'!G67</f>
        <v>0</v>
      </c>
      <c r="H57" s="220">
        <f>'TABELA I'!H67</f>
        <v>0</v>
      </c>
      <c r="I57" s="220">
        <f>'TABELA I'!I67</f>
        <v>0</v>
      </c>
      <c r="J57" s="220">
        <f>'TABELA I'!J67</f>
        <v>260</v>
      </c>
      <c r="K57" s="220">
        <f>'TABELA I'!K67</f>
        <v>0</v>
      </c>
      <c r="L57" s="220">
        <f>'TABELA I'!L67</f>
        <v>0</v>
      </c>
      <c r="M57" s="220">
        <f>'TABELA I'!M67</f>
        <v>0</v>
      </c>
      <c r="N57" s="220">
        <f>'TABELA I'!N67</f>
        <v>0</v>
      </c>
      <c r="O57" s="220" t="str">
        <f>'TABELA I'!O67</f>
        <v/>
      </c>
      <c r="P57" s="220" t="str">
        <f>'TABELA I'!P67</f>
        <v/>
      </c>
      <c r="Q57" s="220">
        <f>'TABELA I'!Q67</f>
        <v>0</v>
      </c>
      <c r="R57" s="220">
        <f>'TABELA I'!R67</f>
        <v>0</v>
      </c>
      <c r="S57" s="220" t="str">
        <f>'TABELA I'!S67</f>
        <v/>
      </c>
      <c r="T57" s="220" t="str">
        <f>'TABELA I'!T67</f>
        <v/>
      </c>
    </row>
    <row r="58" spans="1:20" x14ac:dyDescent="0.2">
      <c r="A58" s="220">
        <f>'TABELA I'!$K$1</f>
        <v>2022</v>
      </c>
      <c r="B58" s="220">
        <f>'TABELA I'!$K$2</f>
        <v>0</v>
      </c>
      <c r="C58" s="220">
        <f>'TABELA I'!B68</f>
        <v>0</v>
      </c>
      <c r="D58" s="220">
        <f>'TABELA I'!C68</f>
        <v>0</v>
      </c>
      <c r="E58" s="220">
        <f>'TABELA I'!D68</f>
        <v>0</v>
      </c>
      <c r="F58" s="220">
        <f>'TABELA I'!E68</f>
        <v>0</v>
      </c>
      <c r="G58" s="220">
        <f>'TABELA I'!G68</f>
        <v>0</v>
      </c>
      <c r="H58" s="220">
        <f>'TABELA I'!H68</f>
        <v>0</v>
      </c>
      <c r="I58" s="220">
        <f>'TABELA I'!I68</f>
        <v>0</v>
      </c>
      <c r="J58" s="220">
        <f>'TABELA I'!J68</f>
        <v>260</v>
      </c>
      <c r="K58" s="220">
        <f>'TABELA I'!K68</f>
        <v>0</v>
      </c>
      <c r="L58" s="220">
        <f>'TABELA I'!L68</f>
        <v>0</v>
      </c>
      <c r="M58" s="220">
        <f>'TABELA I'!M68</f>
        <v>0</v>
      </c>
      <c r="N58" s="220">
        <f>'TABELA I'!N68</f>
        <v>0</v>
      </c>
      <c r="O58" s="220" t="str">
        <f>'TABELA I'!O68</f>
        <v/>
      </c>
      <c r="P58" s="220" t="str">
        <f>'TABELA I'!P68</f>
        <v/>
      </c>
      <c r="Q58" s="220">
        <f>'TABELA I'!Q68</f>
        <v>0</v>
      </c>
      <c r="R58" s="220">
        <f>'TABELA I'!R68</f>
        <v>0</v>
      </c>
      <c r="S58" s="220" t="str">
        <f>'TABELA I'!S68</f>
        <v/>
      </c>
      <c r="T58" s="220" t="str">
        <f>'TABELA I'!T68</f>
        <v/>
      </c>
    </row>
    <row r="59" spans="1:20" x14ac:dyDescent="0.2">
      <c r="A59" s="220">
        <f>'TABELA I'!$K$1</f>
        <v>2022</v>
      </c>
      <c r="B59" s="220">
        <f>'TABELA I'!$K$2</f>
        <v>0</v>
      </c>
      <c r="C59" s="220">
        <f>'TABELA I'!B69</f>
        <v>0</v>
      </c>
      <c r="D59" s="220">
        <f>'TABELA I'!C69</f>
        <v>0</v>
      </c>
      <c r="E59" s="220">
        <f>'TABELA I'!D69</f>
        <v>0</v>
      </c>
      <c r="F59" s="220">
        <f>'TABELA I'!E69</f>
        <v>0</v>
      </c>
      <c r="G59" s="220">
        <f>'TABELA I'!G69</f>
        <v>0</v>
      </c>
      <c r="H59" s="220">
        <f>'TABELA I'!H69</f>
        <v>0</v>
      </c>
      <c r="I59" s="220">
        <f>'TABELA I'!I69</f>
        <v>0</v>
      </c>
      <c r="J59" s="220">
        <f>'TABELA I'!J69</f>
        <v>260</v>
      </c>
      <c r="K59" s="220">
        <f>'TABELA I'!K69</f>
        <v>0</v>
      </c>
      <c r="L59" s="220">
        <f>'TABELA I'!L69</f>
        <v>0</v>
      </c>
      <c r="M59" s="220">
        <f>'TABELA I'!M69</f>
        <v>0</v>
      </c>
      <c r="N59" s="220">
        <f>'TABELA I'!N69</f>
        <v>0</v>
      </c>
      <c r="O59" s="220" t="str">
        <f>'TABELA I'!O69</f>
        <v/>
      </c>
      <c r="P59" s="220" t="str">
        <f>'TABELA I'!P69</f>
        <v/>
      </c>
      <c r="Q59" s="220">
        <f>'TABELA I'!Q69</f>
        <v>0</v>
      </c>
      <c r="R59" s="220">
        <f>'TABELA I'!R69</f>
        <v>0</v>
      </c>
      <c r="S59" s="220" t="str">
        <f>'TABELA I'!S69</f>
        <v/>
      </c>
      <c r="T59" s="220" t="str">
        <f>'TABELA I'!T69</f>
        <v/>
      </c>
    </row>
    <row r="60" spans="1:20" x14ac:dyDescent="0.2">
      <c r="A60" s="220">
        <f>'TABELA I'!$K$1</f>
        <v>2022</v>
      </c>
      <c r="B60" s="220">
        <f>'TABELA I'!$K$2</f>
        <v>0</v>
      </c>
      <c r="C60" s="220">
        <f>'TABELA I'!B70</f>
        <v>0</v>
      </c>
      <c r="D60" s="220">
        <f>'TABELA I'!C70</f>
        <v>0</v>
      </c>
      <c r="E60" s="220">
        <f>'TABELA I'!D70</f>
        <v>0</v>
      </c>
      <c r="F60" s="220">
        <f>'TABELA I'!E70</f>
        <v>0</v>
      </c>
      <c r="G60" s="220">
        <f>'TABELA I'!G70</f>
        <v>0</v>
      </c>
      <c r="H60" s="220">
        <f>'TABELA I'!H70</f>
        <v>0</v>
      </c>
      <c r="I60" s="220">
        <f>'TABELA I'!I70</f>
        <v>0</v>
      </c>
      <c r="J60" s="220">
        <f>'TABELA I'!J70</f>
        <v>260</v>
      </c>
      <c r="K60" s="220">
        <f>'TABELA I'!K70</f>
        <v>0</v>
      </c>
      <c r="L60" s="220">
        <f>'TABELA I'!L70</f>
        <v>0</v>
      </c>
      <c r="M60" s="220">
        <f>'TABELA I'!M70</f>
        <v>0</v>
      </c>
      <c r="N60" s="220">
        <f>'TABELA I'!N70</f>
        <v>0</v>
      </c>
      <c r="O60" s="220" t="str">
        <f>'TABELA I'!O70</f>
        <v/>
      </c>
      <c r="P60" s="220" t="str">
        <f>'TABELA I'!P70</f>
        <v/>
      </c>
      <c r="Q60" s="220">
        <f>'TABELA I'!Q70</f>
        <v>0</v>
      </c>
      <c r="R60" s="220">
        <f>'TABELA I'!R70</f>
        <v>0</v>
      </c>
      <c r="S60" s="220" t="str">
        <f>'TABELA I'!S70</f>
        <v/>
      </c>
      <c r="T60" s="220" t="str">
        <f>'TABELA I'!T70</f>
        <v/>
      </c>
    </row>
    <row r="61" spans="1:20" x14ac:dyDescent="0.2">
      <c r="A61" s="220">
        <f>'TABELA I'!$K$1</f>
        <v>2022</v>
      </c>
      <c r="B61" s="220">
        <f>'TABELA I'!$K$2</f>
        <v>0</v>
      </c>
      <c r="C61" s="220">
        <f>'TABELA I'!B71</f>
        <v>0</v>
      </c>
      <c r="D61" s="220">
        <f>'TABELA I'!C71</f>
        <v>0</v>
      </c>
      <c r="E61" s="220">
        <f>'TABELA I'!D71</f>
        <v>0</v>
      </c>
      <c r="F61" s="220">
        <f>'TABELA I'!E71</f>
        <v>0</v>
      </c>
      <c r="G61" s="220">
        <f>'TABELA I'!G71</f>
        <v>0</v>
      </c>
      <c r="H61" s="220">
        <f>'TABELA I'!H71</f>
        <v>0</v>
      </c>
      <c r="I61" s="220">
        <f>'TABELA I'!I71</f>
        <v>0</v>
      </c>
      <c r="J61" s="220">
        <f>'TABELA I'!J71</f>
        <v>260</v>
      </c>
      <c r="K61" s="220">
        <f>'TABELA I'!K71</f>
        <v>0</v>
      </c>
      <c r="L61" s="220">
        <f>'TABELA I'!L71</f>
        <v>0</v>
      </c>
      <c r="M61" s="220">
        <f>'TABELA I'!M71</f>
        <v>0</v>
      </c>
      <c r="N61" s="220">
        <f>'TABELA I'!N71</f>
        <v>0</v>
      </c>
      <c r="O61" s="220" t="str">
        <f>'TABELA I'!O71</f>
        <v/>
      </c>
      <c r="P61" s="220" t="str">
        <f>'TABELA I'!P71</f>
        <v/>
      </c>
      <c r="Q61" s="220">
        <f>'TABELA I'!Q71</f>
        <v>0</v>
      </c>
      <c r="R61" s="220">
        <f>'TABELA I'!R71</f>
        <v>0</v>
      </c>
      <c r="S61" s="220" t="str">
        <f>'TABELA I'!S71</f>
        <v/>
      </c>
      <c r="T61" s="220" t="str">
        <f>'TABELA I'!T71</f>
        <v/>
      </c>
    </row>
    <row r="62" spans="1:20" x14ac:dyDescent="0.2">
      <c r="A62" s="220">
        <f>'TABELA I'!$K$1</f>
        <v>2022</v>
      </c>
      <c r="B62" s="220">
        <f>'TABELA I'!$K$2</f>
        <v>0</v>
      </c>
      <c r="C62" s="220">
        <f>'TABELA I'!B72</f>
        <v>0</v>
      </c>
      <c r="D62" s="220">
        <f>'TABELA I'!C72</f>
        <v>0</v>
      </c>
      <c r="E62" s="220">
        <f>'TABELA I'!D72</f>
        <v>0</v>
      </c>
      <c r="F62" s="220">
        <f>'TABELA I'!E72</f>
        <v>0</v>
      </c>
      <c r="G62" s="220">
        <f>'TABELA I'!G72</f>
        <v>0</v>
      </c>
      <c r="H62" s="220">
        <f>'TABELA I'!H72</f>
        <v>0</v>
      </c>
      <c r="I62" s="220">
        <f>'TABELA I'!I72</f>
        <v>0</v>
      </c>
      <c r="J62" s="220">
        <f>'TABELA I'!J72</f>
        <v>260</v>
      </c>
      <c r="K62" s="220">
        <f>'TABELA I'!K72</f>
        <v>0</v>
      </c>
      <c r="L62" s="220">
        <f>'TABELA I'!L72</f>
        <v>0</v>
      </c>
      <c r="M62" s="220">
        <f>'TABELA I'!M72</f>
        <v>0</v>
      </c>
      <c r="N62" s="220">
        <f>'TABELA I'!N72</f>
        <v>0</v>
      </c>
      <c r="O62" s="220" t="str">
        <f>'TABELA I'!O72</f>
        <v/>
      </c>
      <c r="P62" s="220" t="str">
        <f>'TABELA I'!P72</f>
        <v/>
      </c>
      <c r="Q62" s="220">
        <f>'TABELA I'!Q72</f>
        <v>0</v>
      </c>
      <c r="R62" s="220">
        <f>'TABELA I'!R72</f>
        <v>0</v>
      </c>
      <c r="S62" s="220" t="str">
        <f>'TABELA I'!S72</f>
        <v/>
      </c>
      <c r="T62" s="220" t="str">
        <f>'TABELA I'!T72</f>
        <v/>
      </c>
    </row>
    <row r="63" spans="1:20" x14ac:dyDescent="0.2">
      <c r="A63" s="220">
        <f>'TABELA I'!$K$1</f>
        <v>2022</v>
      </c>
      <c r="B63" s="220">
        <f>'TABELA I'!$K$2</f>
        <v>0</v>
      </c>
      <c r="C63" s="220">
        <f>'TABELA I'!B73</f>
        <v>0</v>
      </c>
      <c r="D63" s="220">
        <f>'TABELA I'!C73</f>
        <v>0</v>
      </c>
      <c r="E63" s="220">
        <f>'TABELA I'!D73</f>
        <v>0</v>
      </c>
      <c r="F63" s="220">
        <f>'TABELA I'!E73</f>
        <v>0</v>
      </c>
      <c r="G63" s="220">
        <f>'TABELA I'!G73</f>
        <v>0</v>
      </c>
      <c r="H63" s="220">
        <f>'TABELA I'!H73</f>
        <v>0</v>
      </c>
      <c r="I63" s="220">
        <f>'TABELA I'!I73</f>
        <v>0</v>
      </c>
      <c r="J63" s="220">
        <f>'TABELA I'!J73</f>
        <v>260</v>
      </c>
      <c r="K63" s="220">
        <f>'TABELA I'!K73</f>
        <v>0</v>
      </c>
      <c r="L63" s="220">
        <f>'TABELA I'!L73</f>
        <v>0</v>
      </c>
      <c r="M63" s="220">
        <f>'TABELA I'!M73</f>
        <v>0</v>
      </c>
      <c r="N63" s="220">
        <f>'TABELA I'!N73</f>
        <v>0</v>
      </c>
      <c r="O63" s="220" t="str">
        <f>'TABELA I'!O73</f>
        <v/>
      </c>
      <c r="P63" s="220" t="str">
        <f>'TABELA I'!P73</f>
        <v/>
      </c>
      <c r="Q63" s="220">
        <f>'TABELA I'!Q73</f>
        <v>0</v>
      </c>
      <c r="R63" s="220">
        <f>'TABELA I'!R73</f>
        <v>0</v>
      </c>
      <c r="S63" s="220" t="str">
        <f>'TABELA I'!S73</f>
        <v/>
      </c>
      <c r="T63" s="220" t="str">
        <f>'TABELA I'!T73</f>
        <v/>
      </c>
    </row>
    <row r="64" spans="1:20" x14ac:dyDescent="0.2">
      <c r="A64" s="220">
        <f>'TABELA I'!$K$1</f>
        <v>2022</v>
      </c>
      <c r="B64" s="220">
        <f>'TABELA I'!$K$2</f>
        <v>0</v>
      </c>
      <c r="C64" s="220">
        <f>'TABELA I'!B74</f>
        <v>0</v>
      </c>
      <c r="D64" s="220">
        <f>'TABELA I'!C74</f>
        <v>0</v>
      </c>
      <c r="E64" s="220">
        <f>'TABELA I'!D74</f>
        <v>0</v>
      </c>
      <c r="F64" s="220">
        <f>'TABELA I'!E74</f>
        <v>0</v>
      </c>
      <c r="G64" s="220">
        <f>'TABELA I'!G74</f>
        <v>0</v>
      </c>
      <c r="H64" s="220">
        <f>'TABELA I'!H74</f>
        <v>0</v>
      </c>
      <c r="I64" s="220">
        <f>'TABELA I'!I74</f>
        <v>0</v>
      </c>
      <c r="J64" s="220">
        <f>'TABELA I'!J74</f>
        <v>260</v>
      </c>
      <c r="K64" s="220">
        <f>'TABELA I'!K74</f>
        <v>0</v>
      </c>
      <c r="L64" s="220">
        <f>'TABELA I'!L74</f>
        <v>0</v>
      </c>
      <c r="M64" s="220">
        <f>'TABELA I'!M74</f>
        <v>0</v>
      </c>
      <c r="N64" s="220">
        <f>'TABELA I'!N74</f>
        <v>0</v>
      </c>
      <c r="O64" s="220" t="str">
        <f>'TABELA I'!O74</f>
        <v/>
      </c>
      <c r="P64" s="220" t="str">
        <f>'TABELA I'!P74</f>
        <v/>
      </c>
      <c r="Q64" s="220">
        <f>'TABELA I'!Q74</f>
        <v>0</v>
      </c>
      <c r="R64" s="220">
        <f>'TABELA I'!R74</f>
        <v>0</v>
      </c>
      <c r="S64" s="220" t="str">
        <f>'TABELA I'!S74</f>
        <v/>
      </c>
      <c r="T64" s="220" t="str">
        <f>'TABELA I'!T74</f>
        <v/>
      </c>
    </row>
    <row r="65" spans="1:21" x14ac:dyDescent="0.2">
      <c r="A65" s="220">
        <f>'TABELA I'!$K$1</f>
        <v>2022</v>
      </c>
      <c r="B65" s="220">
        <f>'TABELA I'!$K$2</f>
        <v>0</v>
      </c>
      <c r="C65" s="220">
        <f>'TABELA I'!B75</f>
        <v>0</v>
      </c>
      <c r="D65" s="220">
        <f>'TABELA I'!C75</f>
        <v>0</v>
      </c>
      <c r="E65" s="220">
        <f>'TABELA I'!D75</f>
        <v>0</v>
      </c>
      <c r="F65" s="220">
        <f>'TABELA I'!E75</f>
        <v>0</v>
      </c>
      <c r="G65" s="220">
        <f>'TABELA I'!G75</f>
        <v>0</v>
      </c>
      <c r="H65" s="220">
        <f>'TABELA I'!H75</f>
        <v>0</v>
      </c>
      <c r="I65" s="220">
        <f>'TABELA I'!I75</f>
        <v>0</v>
      </c>
      <c r="J65" s="220">
        <f>'TABELA I'!J75</f>
        <v>260</v>
      </c>
      <c r="K65" s="220">
        <f>'TABELA I'!K75</f>
        <v>0</v>
      </c>
      <c r="L65" s="220">
        <f>'TABELA I'!L75</f>
        <v>0</v>
      </c>
      <c r="M65" s="220">
        <f>'TABELA I'!M75</f>
        <v>0</v>
      </c>
      <c r="N65" s="220">
        <f>'TABELA I'!N75</f>
        <v>0</v>
      </c>
      <c r="O65" s="220" t="str">
        <f>'TABELA I'!O75</f>
        <v/>
      </c>
      <c r="P65" s="220" t="str">
        <f>'TABELA I'!P75</f>
        <v/>
      </c>
      <c r="Q65" s="220">
        <f>'TABELA I'!Q75</f>
        <v>0</v>
      </c>
      <c r="R65" s="220">
        <f>'TABELA I'!R75</f>
        <v>0</v>
      </c>
      <c r="S65" s="220" t="str">
        <f>'TABELA I'!S75</f>
        <v/>
      </c>
      <c r="T65" s="220" t="str">
        <f>'TABELA I'!T75</f>
        <v/>
      </c>
    </row>
    <row r="66" spans="1:21" x14ac:dyDescent="0.2">
      <c r="A66" s="220">
        <f>'TABELA I'!$K$1</f>
        <v>2022</v>
      </c>
      <c r="B66" s="220">
        <f>'TABELA I'!$K$2</f>
        <v>0</v>
      </c>
      <c r="C66" s="220">
        <f>'TABELA I'!B76</f>
        <v>0</v>
      </c>
      <c r="D66" s="220">
        <f>'TABELA I'!C76</f>
        <v>0</v>
      </c>
      <c r="E66" s="220">
        <f>'TABELA I'!D76</f>
        <v>0</v>
      </c>
      <c r="F66" s="220">
        <f>'TABELA I'!E76</f>
        <v>0</v>
      </c>
      <c r="G66" s="220">
        <f>'TABELA I'!G76</f>
        <v>0</v>
      </c>
      <c r="H66" s="220">
        <f>'TABELA I'!H76</f>
        <v>0</v>
      </c>
      <c r="I66" s="220">
        <f>'TABELA I'!I76</f>
        <v>0</v>
      </c>
      <c r="J66" s="220">
        <f>'TABELA I'!J76</f>
        <v>260</v>
      </c>
      <c r="K66" s="220">
        <f>'TABELA I'!K76</f>
        <v>0</v>
      </c>
      <c r="L66" s="220">
        <f>'TABELA I'!L76</f>
        <v>0</v>
      </c>
      <c r="M66" s="220">
        <f>'TABELA I'!M76</f>
        <v>0</v>
      </c>
      <c r="N66" s="220">
        <f>'TABELA I'!N76</f>
        <v>0</v>
      </c>
      <c r="O66" s="220" t="str">
        <f>'TABELA I'!O76</f>
        <v/>
      </c>
      <c r="P66" s="220" t="str">
        <f>'TABELA I'!P76</f>
        <v/>
      </c>
      <c r="Q66" s="220">
        <f>'TABELA I'!Q76</f>
        <v>0</v>
      </c>
      <c r="R66" s="220">
        <f>'TABELA I'!R76</f>
        <v>0</v>
      </c>
      <c r="S66" s="220" t="str">
        <f>'TABELA I'!S76</f>
        <v/>
      </c>
      <c r="T66" s="220" t="str">
        <f>'TABELA I'!T76</f>
        <v/>
      </c>
    </row>
    <row r="67" spans="1:21" x14ac:dyDescent="0.2">
      <c r="A67" s="220">
        <f>'TABELA I'!$K$1</f>
        <v>2022</v>
      </c>
      <c r="B67" s="220">
        <f>'TABELA I'!$K$2</f>
        <v>0</v>
      </c>
      <c r="C67" s="220">
        <f>'TABELA I'!B77</f>
        <v>0</v>
      </c>
      <c r="D67" s="220">
        <f>'TABELA I'!C77</f>
        <v>0</v>
      </c>
      <c r="E67" s="220">
        <f>'TABELA I'!D77</f>
        <v>0</v>
      </c>
      <c r="F67" s="220">
        <f>'TABELA I'!E77</f>
        <v>0</v>
      </c>
      <c r="G67" s="220">
        <f>'TABELA I'!G77</f>
        <v>0</v>
      </c>
      <c r="H67" s="220">
        <f>'TABELA I'!H77</f>
        <v>0</v>
      </c>
      <c r="I67" s="220">
        <f>'TABELA I'!I77</f>
        <v>0</v>
      </c>
      <c r="J67" s="220">
        <f>'TABELA I'!J77</f>
        <v>260</v>
      </c>
      <c r="K67" s="220">
        <f>'TABELA I'!K77</f>
        <v>0</v>
      </c>
      <c r="L67" s="220">
        <f>'TABELA I'!L77</f>
        <v>0</v>
      </c>
      <c r="M67" s="220">
        <f>'TABELA I'!M77</f>
        <v>0</v>
      </c>
      <c r="N67" s="220">
        <f>'TABELA I'!N77</f>
        <v>0</v>
      </c>
      <c r="O67" s="220" t="str">
        <f>'TABELA I'!O77</f>
        <v/>
      </c>
      <c r="P67" s="220" t="str">
        <f>'TABELA I'!P77</f>
        <v/>
      </c>
      <c r="Q67" s="220">
        <f>'TABELA I'!Q77</f>
        <v>0</v>
      </c>
      <c r="R67" s="220">
        <f>'TABELA I'!R77</f>
        <v>0</v>
      </c>
      <c r="S67" s="220" t="str">
        <f>'TABELA I'!S77</f>
        <v/>
      </c>
      <c r="T67" s="220" t="str">
        <f>'TABELA I'!T77</f>
        <v/>
      </c>
    </row>
    <row r="68" spans="1:21" x14ac:dyDescent="0.2">
      <c r="A68" s="220">
        <f>'TABELA I'!$K$1</f>
        <v>2022</v>
      </c>
      <c r="B68" s="220">
        <f>'TABELA I'!$K$2</f>
        <v>0</v>
      </c>
      <c r="C68" s="220">
        <f>'TABELA I'!B78</f>
        <v>0</v>
      </c>
      <c r="D68" s="220">
        <f>'TABELA I'!C78</f>
        <v>0</v>
      </c>
      <c r="E68" s="220">
        <f>'TABELA I'!D78</f>
        <v>0</v>
      </c>
      <c r="F68" s="220">
        <f>'TABELA I'!E78</f>
        <v>0</v>
      </c>
      <c r="G68" s="220">
        <f>'TABELA I'!G78</f>
        <v>0</v>
      </c>
      <c r="H68" s="220">
        <f>'TABELA I'!H78</f>
        <v>0</v>
      </c>
      <c r="I68" s="220">
        <f>'TABELA I'!I78</f>
        <v>0</v>
      </c>
      <c r="J68" s="220">
        <f>'TABELA I'!J78</f>
        <v>260</v>
      </c>
      <c r="K68" s="220">
        <f>'TABELA I'!K78</f>
        <v>0</v>
      </c>
      <c r="L68" s="220">
        <f>'TABELA I'!L78</f>
        <v>0</v>
      </c>
      <c r="M68" s="220">
        <f>'TABELA I'!M78</f>
        <v>0</v>
      </c>
      <c r="N68" s="220">
        <f>'TABELA I'!N78</f>
        <v>0</v>
      </c>
      <c r="O68" s="220" t="str">
        <f>'TABELA I'!O78</f>
        <v/>
      </c>
      <c r="P68" s="220" t="str">
        <f>'TABELA I'!P78</f>
        <v/>
      </c>
      <c r="Q68" s="220">
        <f>'TABELA I'!Q78</f>
        <v>0</v>
      </c>
      <c r="R68" s="220">
        <f>'TABELA I'!R78</f>
        <v>0</v>
      </c>
      <c r="S68" s="220" t="str">
        <f>'TABELA I'!S78</f>
        <v/>
      </c>
      <c r="T68" s="220" t="str">
        <f>'TABELA I'!T78</f>
        <v/>
      </c>
    </row>
    <row r="69" spans="1:21" x14ac:dyDescent="0.2">
      <c r="A69" s="220">
        <f>'TABELA I'!$K$1</f>
        <v>2022</v>
      </c>
      <c r="B69" s="220">
        <f>'TABELA I'!$K$2</f>
        <v>0</v>
      </c>
      <c r="C69" s="220">
        <f>'TABELA I'!B79</f>
        <v>0</v>
      </c>
      <c r="D69" s="220">
        <f>'TABELA I'!C79</f>
        <v>0</v>
      </c>
      <c r="E69" s="220">
        <f>'TABELA I'!D79</f>
        <v>0</v>
      </c>
      <c r="F69" s="220">
        <f>'TABELA I'!E79</f>
        <v>0</v>
      </c>
      <c r="G69" s="220">
        <f>'TABELA I'!G79</f>
        <v>0</v>
      </c>
      <c r="H69" s="220">
        <f>'TABELA I'!H79</f>
        <v>0</v>
      </c>
      <c r="I69" s="220">
        <f>'TABELA I'!I79</f>
        <v>0</v>
      </c>
      <c r="J69" s="220">
        <f>'TABELA I'!J79</f>
        <v>260</v>
      </c>
      <c r="K69" s="220">
        <f>'TABELA I'!K79</f>
        <v>0</v>
      </c>
      <c r="L69" s="220">
        <f>'TABELA I'!L79</f>
        <v>0</v>
      </c>
      <c r="M69" s="220">
        <f>'TABELA I'!M79</f>
        <v>0</v>
      </c>
      <c r="N69" s="220">
        <f>'TABELA I'!N79</f>
        <v>0</v>
      </c>
      <c r="O69" s="220" t="str">
        <f>'TABELA I'!O79</f>
        <v/>
      </c>
      <c r="P69" s="220" t="str">
        <f>'TABELA I'!P79</f>
        <v/>
      </c>
      <c r="Q69" s="220">
        <f>'TABELA I'!Q79</f>
        <v>0</v>
      </c>
      <c r="R69" s="220">
        <f>'TABELA I'!R79</f>
        <v>0</v>
      </c>
      <c r="S69" s="220" t="str">
        <f>'TABELA I'!S79</f>
        <v/>
      </c>
      <c r="T69" s="220" t="str">
        <f>'TABELA I'!T79</f>
        <v/>
      </c>
    </row>
    <row r="70" spans="1:21" x14ac:dyDescent="0.2">
      <c r="A70" s="220">
        <f>'TABELA I'!$K$1</f>
        <v>2022</v>
      </c>
      <c r="B70" s="220">
        <f>'TABELA I'!$K$2</f>
        <v>0</v>
      </c>
      <c r="C70" s="220">
        <f>'TABELA I'!B80</f>
        <v>0</v>
      </c>
      <c r="D70" s="220">
        <f>'TABELA I'!C80</f>
        <v>0</v>
      </c>
      <c r="E70" s="220">
        <f>'TABELA I'!D80</f>
        <v>0</v>
      </c>
      <c r="F70" s="220">
        <f>'TABELA I'!E80</f>
        <v>0</v>
      </c>
      <c r="G70" s="220">
        <f>'TABELA I'!G80</f>
        <v>0</v>
      </c>
      <c r="H70" s="220">
        <f>'TABELA I'!H80</f>
        <v>0</v>
      </c>
      <c r="I70" s="220">
        <f>'TABELA I'!I80</f>
        <v>0</v>
      </c>
      <c r="J70" s="220">
        <f>'TABELA I'!J80</f>
        <v>260</v>
      </c>
      <c r="K70" s="220">
        <f>'TABELA I'!K80</f>
        <v>0</v>
      </c>
      <c r="L70" s="220">
        <f>'TABELA I'!L80</f>
        <v>0</v>
      </c>
      <c r="M70" s="220">
        <f>'TABELA I'!M80</f>
        <v>0</v>
      </c>
      <c r="N70" s="220">
        <f>'TABELA I'!N80</f>
        <v>0</v>
      </c>
      <c r="O70" s="220" t="str">
        <f>'TABELA I'!O80</f>
        <v/>
      </c>
      <c r="P70" s="220" t="str">
        <f>'TABELA I'!P80</f>
        <v/>
      </c>
      <c r="Q70" s="220">
        <f>'TABELA I'!Q80</f>
        <v>0</v>
      </c>
      <c r="R70" s="220">
        <f>'TABELA I'!R80</f>
        <v>0</v>
      </c>
      <c r="S70" s="220" t="str">
        <f>'TABELA I'!S80</f>
        <v/>
      </c>
      <c r="T70" s="220" t="str">
        <f>'TABELA I'!T80</f>
        <v/>
      </c>
    </row>
    <row r="71" spans="1:21" x14ac:dyDescent="0.2">
      <c r="A71" s="220">
        <f>'TABELA I'!$K$1</f>
        <v>2022</v>
      </c>
      <c r="B71" s="220">
        <f>'TABELA I'!$K$2</f>
        <v>0</v>
      </c>
      <c r="C71" s="220">
        <f>'TABELA I'!B81</f>
        <v>0</v>
      </c>
      <c r="D71" s="220">
        <f>'TABELA I'!C81</f>
        <v>0</v>
      </c>
      <c r="E71" s="220">
        <f>'TABELA I'!D81</f>
        <v>0</v>
      </c>
      <c r="F71" s="220">
        <f>'TABELA I'!E81</f>
        <v>0</v>
      </c>
      <c r="G71" s="220">
        <f>'TABELA I'!G81</f>
        <v>0</v>
      </c>
      <c r="H71" s="220">
        <f>'TABELA I'!H81</f>
        <v>0</v>
      </c>
      <c r="I71" s="220">
        <f>'TABELA I'!I81</f>
        <v>0</v>
      </c>
      <c r="J71" s="220">
        <f>'TABELA I'!J81</f>
        <v>260</v>
      </c>
      <c r="K71" s="220">
        <f>'TABELA I'!K81</f>
        <v>0</v>
      </c>
      <c r="L71" s="220">
        <f>'TABELA I'!L81</f>
        <v>0</v>
      </c>
      <c r="M71" s="220">
        <f>'TABELA I'!M81</f>
        <v>0</v>
      </c>
      <c r="N71" s="220">
        <f>'TABELA I'!N81</f>
        <v>0</v>
      </c>
      <c r="O71" s="220" t="str">
        <f>'TABELA I'!O81</f>
        <v/>
      </c>
      <c r="P71" s="220" t="str">
        <f>'TABELA I'!P81</f>
        <v/>
      </c>
      <c r="Q71" s="220">
        <f>'TABELA I'!Q81</f>
        <v>0</v>
      </c>
      <c r="R71" s="220">
        <f>'TABELA I'!R81</f>
        <v>0</v>
      </c>
      <c r="S71" s="220" t="str">
        <f>'TABELA I'!S81</f>
        <v/>
      </c>
      <c r="T71" s="220" t="str">
        <f>'TABELA I'!T81</f>
        <v/>
      </c>
    </row>
    <row r="72" spans="1:21" x14ac:dyDescent="0.2">
      <c r="A72" s="220">
        <f>'TABELA I'!$K$1</f>
        <v>2022</v>
      </c>
      <c r="B72" s="220">
        <f>'TABELA I'!$K$2</f>
        <v>0</v>
      </c>
      <c r="C72" s="220">
        <f>'TABELA I'!B82</f>
        <v>0</v>
      </c>
      <c r="D72" s="220">
        <f>'TABELA I'!C82</f>
        <v>0</v>
      </c>
      <c r="E72" s="220">
        <f>'TABELA I'!D82</f>
        <v>0</v>
      </c>
      <c r="F72" s="220">
        <f>'TABELA I'!E82</f>
        <v>0</v>
      </c>
      <c r="G72" s="220">
        <f>'TABELA I'!G82</f>
        <v>0</v>
      </c>
      <c r="H72" s="220">
        <f>'TABELA I'!H82</f>
        <v>0</v>
      </c>
      <c r="I72" s="220">
        <f>'TABELA I'!I82</f>
        <v>0</v>
      </c>
      <c r="J72" s="220">
        <f>'TABELA I'!J82</f>
        <v>260</v>
      </c>
      <c r="K72" s="220">
        <f>'TABELA I'!K82</f>
        <v>0</v>
      </c>
      <c r="L72" s="220">
        <f>'TABELA I'!L82</f>
        <v>0</v>
      </c>
      <c r="M72" s="220">
        <f>'TABELA I'!M82</f>
        <v>0</v>
      </c>
      <c r="N72" s="220">
        <f>'TABELA I'!N82</f>
        <v>0</v>
      </c>
      <c r="O72" s="220" t="str">
        <f>'TABELA I'!O82</f>
        <v/>
      </c>
      <c r="P72" s="220" t="str">
        <f>'TABELA I'!P82</f>
        <v/>
      </c>
      <c r="Q72" s="220">
        <f>'TABELA I'!Q82</f>
        <v>0</v>
      </c>
      <c r="R72" s="220">
        <f>'TABELA I'!R82</f>
        <v>0</v>
      </c>
      <c r="S72" s="220" t="str">
        <f>'TABELA I'!S82</f>
        <v/>
      </c>
      <c r="T72" s="220" t="str">
        <f>'TABELA I'!T82</f>
        <v/>
      </c>
    </row>
    <row r="73" spans="1:21" x14ac:dyDescent="0.2">
      <c r="A73" s="220">
        <f>'TABELA I'!$K$1</f>
        <v>2022</v>
      </c>
      <c r="B73" s="220">
        <f>'TABELA I'!$K$2</f>
        <v>0</v>
      </c>
      <c r="C73" s="220">
        <f>'TABELA I'!B83</f>
        <v>0</v>
      </c>
      <c r="D73" s="220">
        <f>'TABELA I'!C83</f>
        <v>0</v>
      </c>
      <c r="E73" s="220">
        <f>'TABELA I'!D83</f>
        <v>0</v>
      </c>
      <c r="F73" s="220">
        <f>'TABELA I'!E83</f>
        <v>0</v>
      </c>
      <c r="G73" s="220">
        <f>'TABELA I'!G83</f>
        <v>0</v>
      </c>
      <c r="H73" s="220">
        <f>'TABELA I'!H83</f>
        <v>0</v>
      </c>
      <c r="I73" s="220">
        <f>'TABELA I'!I83</f>
        <v>0</v>
      </c>
      <c r="J73" s="220">
        <f>'TABELA I'!J83</f>
        <v>260</v>
      </c>
      <c r="K73" s="220">
        <f>'TABELA I'!K83</f>
        <v>0</v>
      </c>
      <c r="L73" s="220">
        <f>'TABELA I'!L83</f>
        <v>0</v>
      </c>
      <c r="M73" s="220">
        <f>'TABELA I'!M83</f>
        <v>0</v>
      </c>
      <c r="N73" s="220">
        <f>'TABELA I'!N83</f>
        <v>0</v>
      </c>
      <c r="O73" s="220" t="str">
        <f>'TABELA I'!O83</f>
        <v/>
      </c>
      <c r="P73" s="220" t="str">
        <f>'TABELA I'!P83</f>
        <v/>
      </c>
      <c r="Q73" s="220">
        <f>'TABELA I'!Q83</f>
        <v>0</v>
      </c>
      <c r="R73" s="220">
        <f>'TABELA I'!R83</f>
        <v>0</v>
      </c>
      <c r="S73" s="220" t="str">
        <f>'TABELA I'!S83</f>
        <v/>
      </c>
      <c r="T73" s="220" t="str">
        <f>'TABELA I'!T83</f>
        <v/>
      </c>
    </row>
    <row r="74" spans="1:21" x14ac:dyDescent="0.2">
      <c r="A74" s="220">
        <f>'TABELA I'!$K$1</f>
        <v>2022</v>
      </c>
      <c r="B74" s="220">
        <f>'TABELA I'!$K$2</f>
        <v>0</v>
      </c>
      <c r="C74" s="220">
        <f>'TABELA I'!B84</f>
        <v>0</v>
      </c>
      <c r="D74" s="220">
        <f>'TABELA I'!C84</f>
        <v>0</v>
      </c>
      <c r="E74" s="220">
        <f>'TABELA I'!D84</f>
        <v>0</v>
      </c>
      <c r="F74" s="220">
        <f>'TABELA I'!E84</f>
        <v>0</v>
      </c>
      <c r="G74" s="220">
        <f>'TABELA I'!G84</f>
        <v>0</v>
      </c>
      <c r="H74" s="220">
        <f>'TABELA I'!H84</f>
        <v>0</v>
      </c>
      <c r="I74" s="220">
        <f>'TABELA I'!I84</f>
        <v>0</v>
      </c>
      <c r="J74" s="220">
        <f>'TABELA I'!J84</f>
        <v>260</v>
      </c>
      <c r="K74" s="220">
        <f>'TABELA I'!K84</f>
        <v>0</v>
      </c>
      <c r="L74" s="220">
        <f>'TABELA I'!L84</f>
        <v>0</v>
      </c>
      <c r="M74" s="220">
        <f>'TABELA I'!M84</f>
        <v>0</v>
      </c>
      <c r="N74" s="220">
        <f>'TABELA I'!N84</f>
        <v>0</v>
      </c>
      <c r="O74" s="220" t="str">
        <f>'TABELA I'!O84</f>
        <v/>
      </c>
      <c r="P74" s="220" t="str">
        <f>'TABELA I'!P84</f>
        <v/>
      </c>
      <c r="Q74" s="220">
        <f>'TABELA I'!Q84</f>
        <v>0</v>
      </c>
      <c r="R74" s="220">
        <f>'TABELA I'!R84</f>
        <v>0</v>
      </c>
      <c r="S74" s="220" t="str">
        <f>'TABELA I'!S84</f>
        <v/>
      </c>
      <c r="T74" s="220" t="str">
        <f>'TABELA I'!T84</f>
        <v/>
      </c>
    </row>
    <row r="75" spans="1:21" x14ac:dyDescent="0.2">
      <c r="A75" s="220">
        <f>'TABELA I'!$K$1</f>
        <v>2022</v>
      </c>
      <c r="B75" s="220">
        <f>'TABELA I'!$K$2</f>
        <v>0</v>
      </c>
      <c r="C75" s="220">
        <f>'TABELA I'!B85</f>
        <v>0</v>
      </c>
      <c r="D75" s="220">
        <f>'TABELA I'!C85</f>
        <v>0</v>
      </c>
      <c r="E75" s="220">
        <f>'TABELA I'!D85</f>
        <v>0</v>
      </c>
      <c r="F75" s="220">
        <f>'TABELA I'!E85</f>
        <v>0</v>
      </c>
      <c r="G75" s="220">
        <f>'TABELA I'!G85</f>
        <v>0</v>
      </c>
      <c r="H75" s="220">
        <f>'TABELA I'!H85</f>
        <v>0</v>
      </c>
      <c r="I75" s="220">
        <f>'TABELA I'!I85</f>
        <v>0</v>
      </c>
      <c r="J75" s="220">
        <f>'TABELA I'!J85</f>
        <v>260</v>
      </c>
      <c r="K75" s="220">
        <f>'TABELA I'!K85</f>
        <v>0</v>
      </c>
      <c r="L75" s="220">
        <f>'TABELA I'!L85</f>
        <v>0</v>
      </c>
      <c r="M75" s="220">
        <f>'TABELA I'!M85</f>
        <v>0</v>
      </c>
      <c r="N75" s="220">
        <f>'TABELA I'!N85</f>
        <v>0</v>
      </c>
      <c r="O75" s="220" t="str">
        <f>'TABELA I'!O85</f>
        <v/>
      </c>
      <c r="P75" s="220" t="str">
        <f>'TABELA I'!P85</f>
        <v/>
      </c>
      <c r="Q75" s="220">
        <f>'TABELA I'!Q85</f>
        <v>0</v>
      </c>
      <c r="R75" s="220">
        <f>'TABELA I'!R85</f>
        <v>0</v>
      </c>
      <c r="S75" s="220" t="str">
        <f>'TABELA I'!S85</f>
        <v/>
      </c>
      <c r="T75" s="220" t="str">
        <f>'TABELA I'!T85</f>
        <v/>
      </c>
    </row>
    <row r="76" spans="1:21" x14ac:dyDescent="0.2">
      <c r="A76" s="220">
        <f>'TABELA I'!$K$1</f>
        <v>2022</v>
      </c>
      <c r="B76" s="220">
        <f>'TABELA I'!$K$2</f>
        <v>0</v>
      </c>
      <c r="C76" s="220">
        <f>'TABELA I'!B86</f>
        <v>0</v>
      </c>
      <c r="D76" s="220">
        <f>'TABELA I'!C86</f>
        <v>0</v>
      </c>
      <c r="E76" s="220">
        <f>'TABELA I'!D86</f>
        <v>0</v>
      </c>
      <c r="F76" s="220">
        <f>'TABELA I'!E86</f>
        <v>0</v>
      </c>
      <c r="G76" s="220">
        <f>'TABELA I'!G86</f>
        <v>0</v>
      </c>
      <c r="H76" s="220">
        <f>'TABELA I'!H86</f>
        <v>0</v>
      </c>
      <c r="I76" s="220">
        <f>'TABELA I'!I86</f>
        <v>0</v>
      </c>
      <c r="J76" s="220">
        <f>'TABELA I'!J86</f>
        <v>260</v>
      </c>
      <c r="K76" s="220">
        <f>'TABELA I'!K86</f>
        <v>0</v>
      </c>
      <c r="L76" s="220">
        <f>'TABELA I'!L86</f>
        <v>0</v>
      </c>
      <c r="M76" s="220">
        <f>'TABELA I'!M86</f>
        <v>0</v>
      </c>
      <c r="N76" s="220">
        <f>'TABELA I'!N86</f>
        <v>0</v>
      </c>
      <c r="O76" s="220" t="str">
        <f>'TABELA I'!O86</f>
        <v/>
      </c>
      <c r="P76" s="220" t="str">
        <f>'TABELA I'!P86</f>
        <v/>
      </c>
      <c r="Q76" s="220">
        <f>'TABELA I'!Q86</f>
        <v>0</v>
      </c>
      <c r="R76" s="220">
        <f>'TABELA I'!R86</f>
        <v>0</v>
      </c>
      <c r="S76" s="220" t="str">
        <f>'TABELA I'!S86</f>
        <v/>
      </c>
      <c r="T76" s="220" t="str">
        <f>'TABELA I'!T86</f>
        <v/>
      </c>
    </row>
    <row r="77" spans="1:21" x14ac:dyDescent="0.2">
      <c r="A77" s="220">
        <f>'TABELA I'!$K$1</f>
        <v>2022</v>
      </c>
      <c r="B77" s="220">
        <f>'TABELA I'!$K$2</f>
        <v>0</v>
      </c>
      <c r="C77" s="220">
        <f>'TABELA I'!B87</f>
        <v>0</v>
      </c>
      <c r="D77" s="220">
        <f>'TABELA I'!C87</f>
        <v>0</v>
      </c>
      <c r="E77" s="220">
        <f>'TABELA I'!D87</f>
        <v>0</v>
      </c>
      <c r="F77" s="220">
        <f>'TABELA I'!E87</f>
        <v>0</v>
      </c>
      <c r="G77" s="220">
        <f>'TABELA I'!G87</f>
        <v>0</v>
      </c>
      <c r="H77" s="220">
        <f>'TABELA I'!H87</f>
        <v>0</v>
      </c>
      <c r="I77" s="220">
        <f>'TABELA I'!I87</f>
        <v>0</v>
      </c>
      <c r="J77" s="220">
        <f>'TABELA I'!J87</f>
        <v>260</v>
      </c>
      <c r="K77" s="220">
        <f>'TABELA I'!K87</f>
        <v>0</v>
      </c>
      <c r="L77" s="220">
        <f>'TABELA I'!L87</f>
        <v>0</v>
      </c>
      <c r="M77" s="220">
        <f>'TABELA I'!M87</f>
        <v>0</v>
      </c>
      <c r="N77" s="220">
        <f>'TABELA I'!N87</f>
        <v>0</v>
      </c>
      <c r="O77" s="220" t="str">
        <f>'TABELA I'!O87</f>
        <v/>
      </c>
      <c r="P77" s="220" t="str">
        <f>'TABELA I'!P87</f>
        <v/>
      </c>
      <c r="Q77" s="220">
        <f>'TABELA I'!Q87</f>
        <v>0</v>
      </c>
      <c r="R77" s="220">
        <f>'TABELA I'!R87</f>
        <v>0</v>
      </c>
      <c r="S77" s="220" t="str">
        <f>'TABELA I'!S87</f>
        <v/>
      </c>
      <c r="T77" s="220" t="str">
        <f>'TABELA I'!T87</f>
        <v/>
      </c>
    </row>
    <row r="79" spans="1:21" s="46" customFormat="1" ht="35.25" customHeight="1" x14ac:dyDescent="0.25">
      <c r="A79" s="217" t="s">
        <v>158</v>
      </c>
      <c r="B79" s="217" t="s">
        <v>189</v>
      </c>
      <c r="C79" s="217" t="s">
        <v>174</v>
      </c>
      <c r="D79" s="217" t="s">
        <v>177</v>
      </c>
      <c r="E79" s="217" t="s">
        <v>190</v>
      </c>
      <c r="F79" s="217" t="s">
        <v>175</v>
      </c>
      <c r="G79" s="218" t="s">
        <v>191</v>
      </c>
      <c r="H79" s="219" t="s">
        <v>192</v>
      </c>
      <c r="I79" s="219" t="s">
        <v>193</v>
      </c>
      <c r="J79" s="219" t="s">
        <v>194</v>
      </c>
      <c r="K79" s="218" t="s">
        <v>195</v>
      </c>
      <c r="L79" s="218" t="s">
        <v>196</v>
      </c>
      <c r="M79" s="218" t="s">
        <v>197</v>
      </c>
      <c r="N79" s="218" t="s">
        <v>198</v>
      </c>
      <c r="O79" s="218" t="s">
        <v>199</v>
      </c>
      <c r="P79" s="218" t="s">
        <v>200</v>
      </c>
      <c r="Q79" s="218" t="s">
        <v>201</v>
      </c>
      <c r="R79" s="218" t="s">
        <v>202</v>
      </c>
      <c r="S79" s="218" t="s">
        <v>203</v>
      </c>
      <c r="T79" s="218" t="s">
        <v>204</v>
      </c>
      <c r="U79" s="218" t="s">
        <v>205</v>
      </c>
    </row>
    <row r="80" spans="1:21" s="222" customFormat="1" ht="25.5" customHeight="1" x14ac:dyDescent="0.2">
      <c r="A80" s="221">
        <f>'TABELA I'!$K$1</f>
        <v>2022</v>
      </c>
      <c r="B80" s="221">
        <f>'TABELA I'!$K$2</f>
        <v>0</v>
      </c>
      <c r="C80" s="221">
        <f>+'TABELA I'!D111</f>
        <v>0</v>
      </c>
      <c r="D80" s="221">
        <f>+'TABELA I'!C112</f>
        <v>0</v>
      </c>
      <c r="E80" s="221">
        <f>+'TABELA I'!D112</f>
        <v>0</v>
      </c>
      <c r="F80" s="221" t="str">
        <f>+'TABELA I'!E112</f>
        <v>Glavni tužilac</v>
      </c>
      <c r="G80" s="221">
        <f>'TABELA I'!G112</f>
        <v>0</v>
      </c>
      <c r="H80" s="221">
        <f>'TABELA I'!H112</f>
        <v>0</v>
      </c>
      <c r="I80" s="221">
        <f>'TABELA I'!I112</f>
        <v>0</v>
      </c>
      <c r="J80" s="221">
        <f>'TABELA I'!J112</f>
        <v>0</v>
      </c>
      <c r="K80" s="221">
        <f>'TABELA I'!K112</f>
        <v>0</v>
      </c>
      <c r="L80" s="221">
        <f>'TABELA I'!L112</f>
        <v>0</v>
      </c>
      <c r="M80" s="221">
        <f>'TABELA I'!M112</f>
        <v>0</v>
      </c>
      <c r="N80" s="221">
        <f>'TABELA I'!N112</f>
        <v>0</v>
      </c>
      <c r="O80" s="221">
        <f>'TABELA I'!O112</f>
        <v>0</v>
      </c>
      <c r="P80" s="221">
        <f>'TABELA I'!P112</f>
        <v>0</v>
      </c>
      <c r="Q80" s="221">
        <f>'TABELA I'!Q112</f>
        <v>0</v>
      </c>
      <c r="R80" s="221">
        <f>'TABELA I'!R112</f>
        <v>0</v>
      </c>
      <c r="S80" s="221" t="str">
        <f>'TABELA I'!S112</f>
        <v/>
      </c>
      <c r="T80" s="221">
        <f>'TABELA I'!T112</f>
        <v>0</v>
      </c>
      <c r="U80" s="221" t="str">
        <f>'TABELA I'!A112</f>
        <v>Tužilaštvo 1</v>
      </c>
    </row>
    <row r="81" spans="1:23" s="222" customFormat="1" ht="25.5" x14ac:dyDescent="0.2">
      <c r="A81" s="221">
        <f>'TABELA I'!$K$1</f>
        <v>2022</v>
      </c>
      <c r="B81" s="221">
        <f>'TABELA I'!$K$2</f>
        <v>0</v>
      </c>
      <c r="C81" s="221">
        <f>+'TABELA I'!D111</f>
        <v>0</v>
      </c>
      <c r="D81" s="221">
        <f>+'TABELA I'!C113</f>
        <v>0</v>
      </c>
      <c r="E81" s="221">
        <f>+'TABELA I'!D113</f>
        <v>0</v>
      </c>
      <c r="F81" s="221">
        <f>+'TABELA I'!E113</f>
        <v>0</v>
      </c>
      <c r="G81" s="221">
        <f>'TABELA I'!G113</f>
        <v>0</v>
      </c>
      <c r="H81" s="221">
        <f>'TABELA I'!H113</f>
        <v>0</v>
      </c>
      <c r="I81" s="221">
        <f>'TABELA I'!I113</f>
        <v>0</v>
      </c>
      <c r="J81" s="221">
        <f>'TABELA I'!J113</f>
        <v>0</v>
      </c>
      <c r="K81" s="221">
        <f>'TABELA I'!K113</f>
        <v>0</v>
      </c>
      <c r="L81" s="221">
        <f>'TABELA I'!L113</f>
        <v>0</v>
      </c>
      <c r="M81" s="221">
        <f>'TABELA I'!M113</f>
        <v>0</v>
      </c>
      <c r="N81" s="221">
        <f>'TABELA I'!N113</f>
        <v>0</v>
      </c>
      <c r="O81" s="221">
        <f>'TABELA I'!O113</f>
        <v>0</v>
      </c>
      <c r="P81" s="221">
        <f>'TABELA I'!P113</f>
        <v>0</v>
      </c>
      <c r="Q81" s="221">
        <f>'TABELA I'!Q113</f>
        <v>0</v>
      </c>
      <c r="R81" s="221">
        <f>'TABELA I'!R113</f>
        <v>0</v>
      </c>
      <c r="S81" s="221" t="str">
        <f>'TABELA I'!S113</f>
        <v/>
      </c>
      <c r="T81" s="221" t="str">
        <f>'TABELA I'!T113</f>
        <v/>
      </c>
      <c r="U81" s="221" t="str">
        <f>'TABELA I'!A113</f>
        <v>Tužilaštvo 2</v>
      </c>
    </row>
    <row r="82" spans="1:23" s="222" customFormat="1" ht="25.5" x14ac:dyDescent="0.2">
      <c r="A82" s="223">
        <f>'TABELA I'!$K$1</f>
        <v>2022</v>
      </c>
      <c r="B82" s="223">
        <f>'TABELA I'!$K$2</f>
        <v>0</v>
      </c>
      <c r="C82" s="223">
        <f>'TABELA I'!D114</f>
        <v>0</v>
      </c>
      <c r="D82" s="223">
        <f>'TABELA I'!C115</f>
        <v>0</v>
      </c>
      <c r="E82" s="223">
        <f>'TABELA I'!D115</f>
        <v>0</v>
      </c>
      <c r="F82" s="223">
        <f>'TABELA I'!E115</f>
        <v>0</v>
      </c>
      <c r="G82" s="223">
        <f>'TABELA I'!G115</f>
        <v>0</v>
      </c>
      <c r="H82" s="223">
        <f>'TABELA I'!H115</f>
        <v>0</v>
      </c>
      <c r="I82" s="223">
        <f>'TABELA I'!I115</f>
        <v>0</v>
      </c>
      <c r="J82" s="223">
        <f>'TABELA I'!J115</f>
        <v>0</v>
      </c>
      <c r="K82" s="223">
        <f>'TABELA I'!K115</f>
        <v>0</v>
      </c>
      <c r="L82" s="223">
        <f>'TABELA I'!L115</f>
        <v>0</v>
      </c>
      <c r="M82" s="223">
        <f>'TABELA I'!M115</f>
        <v>0</v>
      </c>
      <c r="N82" s="223">
        <f>'TABELA I'!N115</f>
        <v>0</v>
      </c>
      <c r="O82" s="223">
        <f>'TABELA I'!O115</f>
        <v>0</v>
      </c>
      <c r="P82" s="223">
        <f>'TABELA I'!P115</f>
        <v>0</v>
      </c>
      <c r="Q82" s="223">
        <f>'TABELA I'!Q115</f>
        <v>0</v>
      </c>
      <c r="R82" s="223">
        <f>'TABELA I'!R115</f>
        <v>0</v>
      </c>
      <c r="S82" s="223" t="str">
        <f>'TABELA I'!S115</f>
        <v/>
      </c>
      <c r="T82" s="223" t="str">
        <f>'TABELA I'!T115</f>
        <v/>
      </c>
      <c r="U82" s="223" t="str">
        <f>'TABELA I'!A115</f>
        <v>Tužilaštvo 1</v>
      </c>
    </row>
    <row r="83" spans="1:23" s="222" customFormat="1" ht="25.5" x14ac:dyDescent="0.2">
      <c r="A83" s="223">
        <f>'TABELA I'!$K$1</f>
        <v>2022</v>
      </c>
      <c r="B83" s="223">
        <f>'TABELA I'!$K$2</f>
        <v>0</v>
      </c>
      <c r="C83" s="223">
        <f>'TABELA I'!D114</f>
        <v>0</v>
      </c>
      <c r="D83" s="223">
        <f>'TABELA I'!C116</f>
        <v>0</v>
      </c>
      <c r="E83" s="223">
        <f>'TABELA I'!D116</f>
        <v>0</v>
      </c>
      <c r="F83" s="223">
        <f>'TABELA I'!E116</f>
        <v>0</v>
      </c>
      <c r="G83" s="223">
        <f>'TABELA I'!G116</f>
        <v>0</v>
      </c>
      <c r="H83" s="223">
        <f>'TABELA I'!H116</f>
        <v>0</v>
      </c>
      <c r="I83" s="223">
        <f>'TABELA I'!I116</f>
        <v>0</v>
      </c>
      <c r="J83" s="223">
        <f>'TABELA I'!J116</f>
        <v>0</v>
      </c>
      <c r="K83" s="223">
        <f>'TABELA I'!K116</f>
        <v>0</v>
      </c>
      <c r="L83" s="223">
        <f>'TABELA I'!L116</f>
        <v>0</v>
      </c>
      <c r="M83" s="223">
        <f>'TABELA I'!M116</f>
        <v>0</v>
      </c>
      <c r="N83" s="223">
        <f>'TABELA I'!N116</f>
        <v>0</v>
      </c>
      <c r="O83" s="223">
        <f>'TABELA I'!O116</f>
        <v>0</v>
      </c>
      <c r="P83" s="223">
        <f>'TABELA I'!P116</f>
        <v>0</v>
      </c>
      <c r="Q83" s="223">
        <f>'TABELA I'!Q116</f>
        <v>0</v>
      </c>
      <c r="R83" s="223">
        <f>'TABELA I'!R116</f>
        <v>0</v>
      </c>
      <c r="S83" s="223" t="str">
        <f>'TABELA I'!S116</f>
        <v/>
      </c>
      <c r="T83" s="223" t="str">
        <f>'TABELA I'!T116</f>
        <v/>
      </c>
      <c r="U83" s="223" t="str">
        <f>'TABELA I'!A116</f>
        <v>Tužilaštvo 2</v>
      </c>
    </row>
    <row r="84" spans="1:23" s="222" customFormat="1" ht="25.5" x14ac:dyDescent="0.2">
      <c r="A84" s="221">
        <f>'TABELA I'!$K$1</f>
        <v>2022</v>
      </c>
      <c r="B84" s="221">
        <f>'TABELA I'!$K$2</f>
        <v>0</v>
      </c>
      <c r="C84" s="221">
        <f>'TABELA I'!D117</f>
        <v>0</v>
      </c>
      <c r="D84" s="221">
        <f>'TABELA I'!C118</f>
        <v>0</v>
      </c>
      <c r="E84" s="221">
        <f>'TABELA I'!D118</f>
        <v>0</v>
      </c>
      <c r="F84" s="221">
        <f>'TABELA I'!E118</f>
        <v>0</v>
      </c>
      <c r="G84" s="221">
        <f>'TABELA I'!G118</f>
        <v>0</v>
      </c>
      <c r="H84" s="221">
        <f>'TABELA I'!H118</f>
        <v>0</v>
      </c>
      <c r="I84" s="221">
        <f>'TABELA I'!I118</f>
        <v>0</v>
      </c>
      <c r="J84" s="221">
        <f>'TABELA I'!J118</f>
        <v>0</v>
      </c>
      <c r="K84" s="221">
        <f>'TABELA I'!K118</f>
        <v>0</v>
      </c>
      <c r="L84" s="221">
        <f>'TABELA I'!L118</f>
        <v>0</v>
      </c>
      <c r="M84" s="221">
        <f>'TABELA I'!M118</f>
        <v>0</v>
      </c>
      <c r="N84" s="221">
        <f>'TABELA I'!N118</f>
        <v>0</v>
      </c>
      <c r="O84" s="221">
        <f>'TABELA I'!O118</f>
        <v>0</v>
      </c>
      <c r="P84" s="221">
        <f>'TABELA I'!P118</f>
        <v>0</v>
      </c>
      <c r="Q84" s="221">
        <f>'TABELA I'!Q118</f>
        <v>0</v>
      </c>
      <c r="R84" s="221">
        <f>'TABELA I'!R118</f>
        <v>0</v>
      </c>
      <c r="S84" s="221" t="str">
        <f>'TABELA I'!S118</f>
        <v/>
      </c>
      <c r="T84" s="221" t="str">
        <f>'TABELA I'!T118</f>
        <v/>
      </c>
      <c r="U84" s="221" t="str">
        <f>'TABELA I'!A118</f>
        <v>Tužilaštvo 1</v>
      </c>
    </row>
    <row r="85" spans="1:23" s="222" customFormat="1" ht="25.5" x14ac:dyDescent="0.2">
      <c r="A85" s="221">
        <f>'TABELA I'!$K$1</f>
        <v>2022</v>
      </c>
      <c r="B85" s="221">
        <f>'TABELA I'!$K$2</f>
        <v>0</v>
      </c>
      <c r="C85" s="221">
        <f>'TABELA I'!D117</f>
        <v>0</v>
      </c>
      <c r="D85" s="221">
        <f>'TABELA I'!C119</f>
        <v>0</v>
      </c>
      <c r="E85" s="221">
        <f>'TABELA I'!D119</f>
        <v>0</v>
      </c>
      <c r="F85" s="221">
        <f>'TABELA I'!E119</f>
        <v>0</v>
      </c>
      <c r="G85" s="221">
        <f>'TABELA I'!G119</f>
        <v>0</v>
      </c>
      <c r="H85" s="221">
        <f>'TABELA I'!H119</f>
        <v>0</v>
      </c>
      <c r="I85" s="221">
        <f>'TABELA I'!I119</f>
        <v>0</v>
      </c>
      <c r="J85" s="221">
        <f>'TABELA I'!J119</f>
        <v>0</v>
      </c>
      <c r="K85" s="221">
        <f>'TABELA I'!K119</f>
        <v>0</v>
      </c>
      <c r="L85" s="221">
        <f>'TABELA I'!L119</f>
        <v>0</v>
      </c>
      <c r="M85" s="221">
        <f>'TABELA I'!M119</f>
        <v>0</v>
      </c>
      <c r="N85" s="221">
        <f>'TABELA I'!N119</f>
        <v>0</v>
      </c>
      <c r="O85" s="221">
        <f>'TABELA I'!O119</f>
        <v>0</v>
      </c>
      <c r="P85" s="221">
        <f>'TABELA I'!P119</f>
        <v>0</v>
      </c>
      <c r="Q85" s="221">
        <f>'TABELA I'!Q119</f>
        <v>0</v>
      </c>
      <c r="R85" s="221">
        <f>'TABELA I'!R119</f>
        <v>0</v>
      </c>
      <c r="S85" s="221" t="str">
        <f>'TABELA I'!S119</f>
        <v/>
      </c>
      <c r="T85" s="221" t="str">
        <f>'TABELA I'!T119</f>
        <v/>
      </c>
      <c r="U85" s="221" t="str">
        <f>'TABELA I'!A119</f>
        <v>Tužilaštvo 2</v>
      </c>
    </row>
    <row r="86" spans="1:23" s="222" customFormat="1" ht="25.5" x14ac:dyDescent="0.2">
      <c r="A86" s="223">
        <f>'TABELA I'!$K$1</f>
        <v>2022</v>
      </c>
      <c r="B86" s="223">
        <f>'TABELA I'!$K$2</f>
        <v>0</v>
      </c>
      <c r="C86" s="223">
        <f>'TABELA I'!D120</f>
        <v>0</v>
      </c>
      <c r="D86" s="223">
        <f>'TABELA I'!C121</f>
        <v>0</v>
      </c>
      <c r="E86" s="223">
        <f>'TABELA I'!D121</f>
        <v>0</v>
      </c>
      <c r="F86" s="223">
        <f>'TABELA I'!E121</f>
        <v>0</v>
      </c>
      <c r="G86" s="223">
        <f>'TABELA I'!G121</f>
        <v>0</v>
      </c>
      <c r="H86" s="223">
        <f>'TABELA I'!H121</f>
        <v>0</v>
      </c>
      <c r="I86" s="223">
        <f>'TABELA I'!I121</f>
        <v>0</v>
      </c>
      <c r="J86" s="223">
        <f>'TABELA I'!J121</f>
        <v>0</v>
      </c>
      <c r="K86" s="223">
        <f>'TABELA I'!K121</f>
        <v>0</v>
      </c>
      <c r="L86" s="223">
        <f>'TABELA I'!L121</f>
        <v>0</v>
      </c>
      <c r="M86" s="223">
        <f>'TABELA I'!M121</f>
        <v>0</v>
      </c>
      <c r="N86" s="223">
        <f>'TABELA I'!N121</f>
        <v>0</v>
      </c>
      <c r="O86" s="223">
        <f>'TABELA I'!O121</f>
        <v>0</v>
      </c>
      <c r="P86" s="223">
        <f>'TABELA I'!P121</f>
        <v>0</v>
      </c>
      <c r="Q86" s="223">
        <f>'TABELA I'!Q121</f>
        <v>0</v>
      </c>
      <c r="R86" s="223">
        <f>'TABELA I'!R121</f>
        <v>0</v>
      </c>
      <c r="S86" s="223" t="str">
        <f>'TABELA I'!S121</f>
        <v/>
      </c>
      <c r="T86" s="223" t="str">
        <f>'TABELA I'!T121</f>
        <v/>
      </c>
      <c r="U86" s="223" t="str">
        <f>'TABELA I'!A121</f>
        <v>Tužilaštvo 1</v>
      </c>
    </row>
    <row r="87" spans="1:23" s="222" customFormat="1" ht="25.5" x14ac:dyDescent="0.2">
      <c r="A87" s="223">
        <f>'TABELA I'!$K$1</f>
        <v>2022</v>
      </c>
      <c r="B87" s="223">
        <f>'TABELA I'!$K$2</f>
        <v>0</v>
      </c>
      <c r="C87" s="223">
        <f>'TABELA I'!D120</f>
        <v>0</v>
      </c>
      <c r="D87" s="223">
        <f>'TABELA I'!C122</f>
        <v>0</v>
      </c>
      <c r="E87" s="223">
        <f>'TABELA I'!D122</f>
        <v>0</v>
      </c>
      <c r="F87" s="223">
        <f>'TABELA I'!E122</f>
        <v>0</v>
      </c>
      <c r="G87" s="223">
        <f>'TABELA I'!G122</f>
        <v>0</v>
      </c>
      <c r="H87" s="223">
        <f>'TABELA I'!H122</f>
        <v>0</v>
      </c>
      <c r="I87" s="223">
        <f>'TABELA I'!I122</f>
        <v>0</v>
      </c>
      <c r="J87" s="223">
        <f>'TABELA I'!J122</f>
        <v>0</v>
      </c>
      <c r="K87" s="223">
        <f>'TABELA I'!K122</f>
        <v>0</v>
      </c>
      <c r="L87" s="223">
        <f>'TABELA I'!L122</f>
        <v>0</v>
      </c>
      <c r="M87" s="223">
        <f>'TABELA I'!M122</f>
        <v>0</v>
      </c>
      <c r="N87" s="223">
        <f>'TABELA I'!N122</f>
        <v>0</v>
      </c>
      <c r="O87" s="223">
        <f>'TABELA I'!O122</f>
        <v>0</v>
      </c>
      <c r="P87" s="223">
        <f>'TABELA I'!P122</f>
        <v>0</v>
      </c>
      <c r="Q87" s="223">
        <f>'TABELA I'!Q122</f>
        <v>0</v>
      </c>
      <c r="R87" s="223">
        <f>'TABELA I'!R122</f>
        <v>0</v>
      </c>
      <c r="S87" s="223" t="str">
        <f>'TABELA I'!S122</f>
        <v/>
      </c>
      <c r="T87" s="223" t="str">
        <f>'TABELA I'!T122</f>
        <v/>
      </c>
      <c r="U87" s="223" t="str">
        <f>'TABELA I'!A122</f>
        <v>Tužilaštvo 2</v>
      </c>
    </row>
    <row r="88" spans="1:23" ht="25.5" x14ac:dyDescent="0.2">
      <c r="A88" s="221">
        <f>'TABELA I'!$K$1</f>
        <v>2022</v>
      </c>
      <c r="B88" s="221">
        <f>'TABELA I'!$K$2</f>
        <v>0</v>
      </c>
      <c r="C88" s="221">
        <f>'TABELA I'!D123</f>
        <v>0</v>
      </c>
      <c r="D88" s="221">
        <f>'TABELA I'!C124</f>
        <v>0</v>
      </c>
      <c r="E88" s="221">
        <f>'TABELA I'!D124</f>
        <v>0</v>
      </c>
      <c r="F88" s="221">
        <f>'TABELA I'!E124</f>
        <v>0</v>
      </c>
      <c r="G88" s="221">
        <f>'TABELA I'!G124</f>
        <v>0</v>
      </c>
      <c r="H88" s="221">
        <f>'TABELA I'!H124</f>
        <v>0</v>
      </c>
      <c r="I88" s="221">
        <f>'TABELA I'!I124</f>
        <v>0</v>
      </c>
      <c r="J88" s="221">
        <f>'TABELA I'!J124</f>
        <v>0</v>
      </c>
      <c r="K88" s="221">
        <f>'TABELA I'!K124</f>
        <v>0</v>
      </c>
      <c r="L88" s="221">
        <f>'TABELA I'!L124</f>
        <v>0</v>
      </c>
      <c r="M88" s="221">
        <f>'TABELA I'!M124</f>
        <v>0</v>
      </c>
      <c r="N88" s="221">
        <f>'TABELA I'!N124</f>
        <v>0</v>
      </c>
      <c r="O88" s="221">
        <f>'TABELA I'!O124</f>
        <v>0</v>
      </c>
      <c r="P88" s="221">
        <f>'TABELA I'!P124</f>
        <v>0</v>
      </c>
      <c r="Q88" s="221">
        <f>'TABELA I'!Q124</f>
        <v>0</v>
      </c>
      <c r="R88" s="221">
        <f>'TABELA I'!R124</f>
        <v>0</v>
      </c>
      <c r="S88" s="221" t="str">
        <f>'TABELA I'!S124</f>
        <v/>
      </c>
      <c r="T88" s="221" t="str">
        <f>'TABELA I'!T124</f>
        <v/>
      </c>
      <c r="U88" s="221" t="str">
        <f>'TABELA I'!A124</f>
        <v>Tužilaštvo 1</v>
      </c>
    </row>
    <row r="89" spans="1:23" ht="25.5" x14ac:dyDescent="0.2">
      <c r="A89" s="221">
        <f>'TABELA I'!$K$1</f>
        <v>2022</v>
      </c>
      <c r="B89" s="221">
        <f>'TABELA I'!$K$2</f>
        <v>0</v>
      </c>
      <c r="C89" s="221">
        <f>'TABELA I'!D123</f>
        <v>0</v>
      </c>
      <c r="D89" s="221">
        <f>'TABELA I'!C125</f>
        <v>0</v>
      </c>
      <c r="E89" s="221">
        <f>'TABELA I'!D125</f>
        <v>0</v>
      </c>
      <c r="F89" s="221">
        <f>'TABELA I'!E125</f>
        <v>0</v>
      </c>
      <c r="G89" s="221">
        <f>'TABELA I'!G125</f>
        <v>0</v>
      </c>
      <c r="H89" s="221">
        <f>'TABELA I'!H125</f>
        <v>0</v>
      </c>
      <c r="I89" s="221">
        <f>'TABELA I'!I125</f>
        <v>0</v>
      </c>
      <c r="J89" s="221">
        <f>'TABELA I'!J125</f>
        <v>0</v>
      </c>
      <c r="K89" s="221">
        <f>'TABELA I'!K125</f>
        <v>0</v>
      </c>
      <c r="L89" s="221">
        <f>'TABELA I'!L125</f>
        <v>0</v>
      </c>
      <c r="M89" s="221">
        <f>'TABELA I'!M125</f>
        <v>0</v>
      </c>
      <c r="N89" s="221">
        <f>'TABELA I'!N125</f>
        <v>0</v>
      </c>
      <c r="O89" s="221">
        <f>'TABELA I'!O125</f>
        <v>0</v>
      </c>
      <c r="P89" s="221">
        <f>'TABELA I'!P125</f>
        <v>0</v>
      </c>
      <c r="Q89" s="221">
        <f>'TABELA I'!Q125</f>
        <v>0</v>
      </c>
      <c r="R89" s="221">
        <f>'TABELA I'!R125</f>
        <v>0</v>
      </c>
      <c r="S89" s="221" t="str">
        <f>'TABELA I'!S125</f>
        <v/>
      </c>
      <c r="T89" s="221" t="str">
        <f>'TABELA I'!T125</f>
        <v/>
      </c>
      <c r="U89" s="221" t="str">
        <f>'TABELA I'!A125</f>
        <v>Tužilaštvo 2</v>
      </c>
    </row>
    <row r="90" spans="1:23" ht="25.5" x14ac:dyDescent="0.2">
      <c r="A90" s="223">
        <f>'TABELA I'!$K$1</f>
        <v>2022</v>
      </c>
      <c r="B90" s="223">
        <f>'TABELA I'!$K$2</f>
        <v>0</v>
      </c>
      <c r="C90" s="223">
        <f>'TABELA I'!D126</f>
        <v>0</v>
      </c>
      <c r="D90" s="223">
        <f>'TABELA I'!C127</f>
        <v>0</v>
      </c>
      <c r="E90" s="223">
        <f>'TABELA I'!D127</f>
        <v>0</v>
      </c>
      <c r="F90" s="223">
        <f>'TABELA I'!E127</f>
        <v>0</v>
      </c>
      <c r="G90" s="223">
        <f>'TABELA I'!G127</f>
        <v>0</v>
      </c>
      <c r="H90" s="223">
        <f>'TABELA I'!H127</f>
        <v>0</v>
      </c>
      <c r="I90" s="223">
        <f>'TABELA I'!I127</f>
        <v>0</v>
      </c>
      <c r="J90" s="223">
        <f>'TABELA I'!J127</f>
        <v>0</v>
      </c>
      <c r="K90" s="223">
        <f>'TABELA I'!K127</f>
        <v>0</v>
      </c>
      <c r="L90" s="223">
        <f>'TABELA I'!L127</f>
        <v>0</v>
      </c>
      <c r="M90" s="223">
        <f>'TABELA I'!M127</f>
        <v>0</v>
      </c>
      <c r="N90" s="223">
        <f>'TABELA I'!N127</f>
        <v>0</v>
      </c>
      <c r="O90" s="223">
        <f>'TABELA I'!O127</f>
        <v>0</v>
      </c>
      <c r="P90" s="223">
        <f>'TABELA I'!P127</f>
        <v>0</v>
      </c>
      <c r="Q90" s="223">
        <f>'TABELA I'!Q127</f>
        <v>0</v>
      </c>
      <c r="R90" s="223">
        <f>'TABELA I'!R127</f>
        <v>0</v>
      </c>
      <c r="S90" s="223" t="str">
        <f>'TABELA I'!S127</f>
        <v/>
      </c>
      <c r="T90" s="223" t="str">
        <f>'TABELA I'!T127</f>
        <v/>
      </c>
      <c r="U90" s="223" t="str">
        <f>'TABELA I'!A127</f>
        <v>Tužilaštvo 1</v>
      </c>
    </row>
    <row r="91" spans="1:23" ht="25.5" x14ac:dyDescent="0.2">
      <c r="A91" s="223">
        <f>'TABELA I'!$K$1</f>
        <v>2022</v>
      </c>
      <c r="B91" s="223">
        <f>'TABELA I'!$K$2</f>
        <v>0</v>
      </c>
      <c r="C91" s="223">
        <f>'TABELA I'!D126</f>
        <v>0</v>
      </c>
      <c r="D91" s="223">
        <f>'TABELA I'!C128</f>
        <v>0</v>
      </c>
      <c r="E91" s="223">
        <f>'TABELA I'!D128</f>
        <v>0</v>
      </c>
      <c r="F91" s="223">
        <f>'TABELA I'!E128</f>
        <v>0</v>
      </c>
      <c r="G91" s="223">
        <f>'TABELA I'!G128</f>
        <v>0</v>
      </c>
      <c r="H91" s="223">
        <f>'TABELA I'!H128</f>
        <v>0</v>
      </c>
      <c r="I91" s="223">
        <f>'TABELA I'!I128</f>
        <v>0</v>
      </c>
      <c r="J91" s="223">
        <f>'TABELA I'!J128</f>
        <v>0</v>
      </c>
      <c r="K91" s="223">
        <f>'TABELA I'!K128</f>
        <v>0</v>
      </c>
      <c r="L91" s="223">
        <f>'TABELA I'!L128</f>
        <v>0</v>
      </c>
      <c r="M91" s="223">
        <f>'TABELA I'!M128</f>
        <v>0</v>
      </c>
      <c r="N91" s="223">
        <f>'TABELA I'!N128</f>
        <v>0</v>
      </c>
      <c r="O91" s="223">
        <f>'TABELA I'!O128</f>
        <v>0</v>
      </c>
      <c r="P91" s="223">
        <f>'TABELA I'!P128</f>
        <v>0</v>
      </c>
      <c r="Q91" s="223">
        <f>'TABELA I'!Q128</f>
        <v>0</v>
      </c>
      <c r="R91" s="223">
        <f>'TABELA I'!R128</f>
        <v>0</v>
      </c>
      <c r="S91" s="223" t="str">
        <f>'TABELA I'!S128</f>
        <v/>
      </c>
      <c r="T91" s="223" t="str">
        <f>'TABELA I'!T128</f>
        <v/>
      </c>
      <c r="U91" s="223" t="str">
        <f>'TABELA I'!A128</f>
        <v>Tužilaštvo 2</v>
      </c>
    </row>
    <row r="92" spans="1:23" s="355" customFormat="1" ht="25.5" x14ac:dyDescent="0.2">
      <c r="A92" s="221">
        <f>'TABELA I'!$K$1</f>
        <v>2022</v>
      </c>
      <c r="B92" s="221">
        <f>'TABELA I'!$K$2</f>
        <v>0</v>
      </c>
      <c r="C92" s="221">
        <f>'TABELA I'!D129</f>
        <v>0</v>
      </c>
      <c r="D92" s="221">
        <f>'TABELA I'!C130</f>
        <v>0</v>
      </c>
      <c r="E92" s="221">
        <f>'TABELA I'!D130</f>
        <v>0</v>
      </c>
      <c r="F92" s="221">
        <f>'TABELA I'!E130</f>
        <v>0</v>
      </c>
      <c r="G92" s="221">
        <f>'TABELA I'!G130</f>
        <v>0</v>
      </c>
      <c r="H92" s="221">
        <f>'TABELA I'!H130</f>
        <v>0</v>
      </c>
      <c r="I92" s="221">
        <f>'TABELA I'!I130</f>
        <v>0</v>
      </c>
      <c r="J92" s="221">
        <f>'TABELA I'!J130</f>
        <v>0</v>
      </c>
      <c r="K92" s="221">
        <f>'TABELA I'!K130</f>
        <v>0</v>
      </c>
      <c r="L92" s="221">
        <f>'TABELA I'!L130</f>
        <v>0</v>
      </c>
      <c r="M92" s="221">
        <f>'TABELA I'!M130</f>
        <v>0</v>
      </c>
      <c r="N92" s="221">
        <f>'TABELA I'!N130</f>
        <v>0</v>
      </c>
      <c r="O92" s="221">
        <f>'TABELA I'!O130</f>
        <v>0</v>
      </c>
      <c r="P92" s="221">
        <f>'TABELA I'!P130</f>
        <v>0</v>
      </c>
      <c r="Q92" s="221">
        <f>'TABELA I'!Q130</f>
        <v>0</v>
      </c>
      <c r="R92" s="221">
        <f>'TABELA I'!R130</f>
        <v>0</v>
      </c>
      <c r="S92" s="221" t="str">
        <f>'TABELA I'!S130</f>
        <v/>
      </c>
      <c r="T92" s="221" t="str">
        <f>'TABELA I'!T130</f>
        <v/>
      </c>
      <c r="U92" s="221" t="str">
        <f>'TABELA I'!A130</f>
        <v>Tužilaštvo 1</v>
      </c>
      <c r="W92" s="356"/>
    </row>
    <row r="93" spans="1:23" s="355" customFormat="1" ht="25.5" x14ac:dyDescent="0.2">
      <c r="A93" s="221">
        <f>'TABELA I'!$K$1</f>
        <v>2022</v>
      </c>
      <c r="B93" s="221">
        <f>'TABELA I'!$K$2</f>
        <v>0</v>
      </c>
      <c r="C93" s="221">
        <f>'TABELA I'!D129</f>
        <v>0</v>
      </c>
      <c r="D93" s="221">
        <f>'TABELA I'!C131</f>
        <v>0</v>
      </c>
      <c r="E93" s="221">
        <f>'TABELA I'!D131</f>
        <v>0</v>
      </c>
      <c r="F93" s="221">
        <f>'TABELA I'!E131</f>
        <v>0</v>
      </c>
      <c r="G93" s="221">
        <f>'TABELA I'!G131</f>
        <v>0</v>
      </c>
      <c r="H93" s="221">
        <f>'TABELA I'!H131</f>
        <v>0</v>
      </c>
      <c r="I93" s="221">
        <f>'TABELA I'!I131</f>
        <v>0</v>
      </c>
      <c r="J93" s="221">
        <f>'TABELA I'!J131</f>
        <v>0</v>
      </c>
      <c r="K93" s="221">
        <f>'TABELA I'!K131</f>
        <v>0</v>
      </c>
      <c r="L93" s="221">
        <f>'TABELA I'!L131</f>
        <v>0</v>
      </c>
      <c r="M93" s="221">
        <f>'TABELA I'!M131</f>
        <v>0</v>
      </c>
      <c r="N93" s="221">
        <f>'TABELA I'!N131</f>
        <v>0</v>
      </c>
      <c r="O93" s="221">
        <f>'TABELA I'!O131</f>
        <v>0</v>
      </c>
      <c r="P93" s="221">
        <f>'TABELA I'!P131</f>
        <v>0</v>
      </c>
      <c r="Q93" s="221">
        <f>'TABELA I'!Q131</f>
        <v>0</v>
      </c>
      <c r="R93" s="221">
        <f>'TABELA I'!R131</f>
        <v>0</v>
      </c>
      <c r="S93" s="221" t="str">
        <f>'TABELA I'!S131</f>
        <v/>
      </c>
      <c r="T93" s="221" t="str">
        <f>'TABELA I'!T131</f>
        <v/>
      </c>
      <c r="U93" s="221" t="str">
        <f>'TABELA I'!A131</f>
        <v>Tužilaštvo 2</v>
      </c>
      <c r="W93" s="356"/>
    </row>
    <row r="94" spans="1:23" s="355" customFormat="1" ht="25.5" x14ac:dyDescent="0.2">
      <c r="A94" s="223">
        <f>'TABELA I'!$K$1</f>
        <v>2022</v>
      </c>
      <c r="B94" s="223">
        <f>'TABELA I'!$K$2</f>
        <v>0</v>
      </c>
      <c r="C94" s="223">
        <f>'TABELA I'!D132</f>
        <v>0</v>
      </c>
      <c r="D94" s="223">
        <f>'TABELA I'!C133</f>
        <v>0</v>
      </c>
      <c r="E94" s="223">
        <f>'TABELA I'!D133</f>
        <v>0</v>
      </c>
      <c r="F94" s="223">
        <f>'TABELA I'!E133</f>
        <v>0</v>
      </c>
      <c r="G94" s="223">
        <f>'TABELA I'!G133</f>
        <v>0</v>
      </c>
      <c r="H94" s="223">
        <f>'TABELA I'!H133</f>
        <v>0</v>
      </c>
      <c r="I94" s="223">
        <f>'TABELA I'!I133</f>
        <v>0</v>
      </c>
      <c r="J94" s="223">
        <f>'TABELA I'!J133</f>
        <v>0</v>
      </c>
      <c r="K94" s="223">
        <f>'TABELA I'!K133</f>
        <v>0</v>
      </c>
      <c r="L94" s="223">
        <f>'TABELA I'!L133</f>
        <v>0</v>
      </c>
      <c r="M94" s="223">
        <f>'TABELA I'!M133</f>
        <v>0</v>
      </c>
      <c r="N94" s="223">
        <f>'TABELA I'!N133</f>
        <v>0</v>
      </c>
      <c r="O94" s="223">
        <f>'TABELA I'!O133</f>
        <v>0</v>
      </c>
      <c r="P94" s="223">
        <f>'TABELA I'!P133</f>
        <v>0</v>
      </c>
      <c r="Q94" s="223">
        <f>'TABELA I'!Q133</f>
        <v>0</v>
      </c>
      <c r="R94" s="223">
        <f>'TABELA I'!R133</f>
        <v>0</v>
      </c>
      <c r="S94" s="223" t="str">
        <f>'TABELA I'!S133</f>
        <v/>
      </c>
      <c r="T94" s="223" t="str">
        <f>'TABELA I'!T133</f>
        <v/>
      </c>
      <c r="U94" s="223" t="str">
        <f>'TABELA I'!A133</f>
        <v>Tužilaštvo 1</v>
      </c>
      <c r="W94" s="356"/>
    </row>
    <row r="95" spans="1:23" s="355" customFormat="1" ht="25.5" x14ac:dyDescent="0.2">
      <c r="A95" s="223">
        <f>'TABELA I'!$K$1</f>
        <v>2022</v>
      </c>
      <c r="B95" s="223">
        <f>'TABELA I'!$K$2</f>
        <v>0</v>
      </c>
      <c r="C95" s="223">
        <f>'TABELA I'!D132</f>
        <v>0</v>
      </c>
      <c r="D95" s="223">
        <f>'TABELA I'!C134</f>
        <v>0</v>
      </c>
      <c r="E95" s="223">
        <f>'TABELA I'!D134</f>
        <v>0</v>
      </c>
      <c r="F95" s="223">
        <f>'TABELA I'!E134</f>
        <v>0</v>
      </c>
      <c r="G95" s="223">
        <f>'TABELA I'!G134</f>
        <v>0</v>
      </c>
      <c r="H95" s="223">
        <f>'TABELA I'!H134</f>
        <v>0</v>
      </c>
      <c r="I95" s="223">
        <f>'TABELA I'!I134</f>
        <v>0</v>
      </c>
      <c r="J95" s="223">
        <f>'TABELA I'!J134</f>
        <v>0</v>
      </c>
      <c r="K95" s="223">
        <f>'TABELA I'!K134</f>
        <v>0</v>
      </c>
      <c r="L95" s="223">
        <f>'TABELA I'!L134</f>
        <v>0</v>
      </c>
      <c r="M95" s="223">
        <f>'TABELA I'!M134</f>
        <v>0</v>
      </c>
      <c r="N95" s="223">
        <f>'TABELA I'!N134</f>
        <v>0</v>
      </c>
      <c r="O95" s="223">
        <f>'TABELA I'!O134</f>
        <v>0</v>
      </c>
      <c r="P95" s="223">
        <f>'TABELA I'!P134</f>
        <v>0</v>
      </c>
      <c r="Q95" s="223">
        <f>'TABELA I'!Q134</f>
        <v>0</v>
      </c>
      <c r="R95" s="223">
        <f>'TABELA I'!R134</f>
        <v>0</v>
      </c>
      <c r="S95" s="223" t="str">
        <f>'TABELA I'!S134</f>
        <v/>
      </c>
      <c r="T95" s="223" t="str">
        <f>'TABELA I'!T134</f>
        <v/>
      </c>
      <c r="U95" s="223" t="str">
        <f>'TABELA I'!A134</f>
        <v>Tužilaštvo 2</v>
      </c>
      <c r="W95" s="356"/>
    </row>
    <row r="96" spans="1:23" s="224" customFormat="1" ht="25.5" x14ac:dyDescent="0.2">
      <c r="A96" s="221">
        <f>'TABELA I'!$K$1</f>
        <v>2022</v>
      </c>
      <c r="B96" s="221">
        <f>'TABELA I'!$K$2</f>
        <v>0</v>
      </c>
      <c r="C96" s="221">
        <f>'TABELA I'!D135</f>
        <v>0</v>
      </c>
      <c r="D96" s="221">
        <f>'TABELA I'!C136</f>
        <v>0</v>
      </c>
      <c r="E96" s="221">
        <f>'TABELA I'!D136</f>
        <v>0</v>
      </c>
      <c r="F96" s="221">
        <f>'TABELA I'!E136</f>
        <v>0</v>
      </c>
      <c r="G96" s="221">
        <f>'TABELA I'!G136</f>
        <v>0</v>
      </c>
      <c r="H96" s="221">
        <f>'TABELA I'!H136</f>
        <v>0</v>
      </c>
      <c r="I96" s="221">
        <f>'TABELA I'!I136</f>
        <v>0</v>
      </c>
      <c r="J96" s="221">
        <f>'TABELA I'!J136</f>
        <v>0</v>
      </c>
      <c r="K96" s="221">
        <f>'TABELA I'!K136</f>
        <v>0</v>
      </c>
      <c r="L96" s="221">
        <f>'TABELA I'!L136</f>
        <v>0</v>
      </c>
      <c r="M96" s="221">
        <f>'TABELA I'!M136</f>
        <v>0</v>
      </c>
      <c r="N96" s="221">
        <f>'TABELA I'!N136</f>
        <v>0</v>
      </c>
      <c r="O96" s="221">
        <f>'TABELA I'!O136</f>
        <v>0</v>
      </c>
      <c r="P96" s="221">
        <f>'TABELA I'!P136</f>
        <v>0</v>
      </c>
      <c r="Q96" s="221">
        <f>'TABELA I'!Q136</f>
        <v>0</v>
      </c>
      <c r="R96" s="221">
        <f>'TABELA I'!R136</f>
        <v>0</v>
      </c>
      <c r="S96" s="221" t="str">
        <f>'TABELA I'!S136</f>
        <v/>
      </c>
      <c r="T96" s="221" t="str">
        <f>'TABELA I'!T136</f>
        <v/>
      </c>
      <c r="U96" s="221" t="str">
        <f>'TABELA I'!A136</f>
        <v>Tužilaštvo 1</v>
      </c>
      <c r="W96" s="357"/>
    </row>
    <row r="97" spans="1:23" s="224" customFormat="1" ht="25.5" x14ac:dyDescent="0.2">
      <c r="A97" s="221">
        <f>'TABELA I'!$K$1</f>
        <v>2022</v>
      </c>
      <c r="B97" s="221">
        <f>'TABELA I'!$K$2</f>
        <v>0</v>
      </c>
      <c r="C97" s="221">
        <f>'TABELA I'!D135</f>
        <v>0</v>
      </c>
      <c r="D97" s="221">
        <f>'TABELA I'!C137</f>
        <v>0</v>
      </c>
      <c r="E97" s="221">
        <f>'TABELA I'!D137</f>
        <v>0</v>
      </c>
      <c r="F97" s="221">
        <f>'TABELA I'!E137</f>
        <v>0</v>
      </c>
      <c r="G97" s="221">
        <f>'TABELA I'!G137</f>
        <v>0</v>
      </c>
      <c r="H97" s="221">
        <f>'TABELA I'!H137</f>
        <v>0</v>
      </c>
      <c r="I97" s="221">
        <f>'TABELA I'!I137</f>
        <v>0</v>
      </c>
      <c r="J97" s="221">
        <f>'TABELA I'!J137</f>
        <v>0</v>
      </c>
      <c r="K97" s="221">
        <f>'TABELA I'!K137</f>
        <v>0</v>
      </c>
      <c r="L97" s="221">
        <f>'TABELA I'!L137</f>
        <v>0</v>
      </c>
      <c r="M97" s="221">
        <f>'TABELA I'!M137</f>
        <v>0</v>
      </c>
      <c r="N97" s="221">
        <f>'TABELA I'!N137</f>
        <v>0</v>
      </c>
      <c r="O97" s="221">
        <f>'TABELA I'!O137</f>
        <v>0</v>
      </c>
      <c r="P97" s="221">
        <f>'TABELA I'!P137</f>
        <v>0</v>
      </c>
      <c r="Q97" s="221">
        <f>'TABELA I'!Q137</f>
        <v>0</v>
      </c>
      <c r="R97" s="221">
        <f>'TABELA I'!R137</f>
        <v>0</v>
      </c>
      <c r="S97" s="221" t="str">
        <f>'TABELA I'!S137</f>
        <v/>
      </c>
      <c r="T97" s="221" t="str">
        <f>'TABELA I'!T137</f>
        <v/>
      </c>
      <c r="U97" s="221" t="str">
        <f>'TABELA I'!A137</f>
        <v>Tužilaštvo 2</v>
      </c>
      <c r="W97" s="357"/>
    </row>
    <row r="98" spans="1:23" s="224" customFormat="1" ht="25.5" x14ac:dyDescent="0.2">
      <c r="A98" s="223">
        <f>'TABELA I'!$K$1</f>
        <v>2022</v>
      </c>
      <c r="B98" s="223">
        <f>'TABELA I'!$K$2</f>
        <v>0</v>
      </c>
      <c r="C98" s="223">
        <f>'TABELA I'!D138</f>
        <v>0</v>
      </c>
      <c r="D98" s="223">
        <f>'TABELA I'!C139</f>
        <v>0</v>
      </c>
      <c r="E98" s="223">
        <f>'TABELA I'!D139</f>
        <v>0</v>
      </c>
      <c r="F98" s="223">
        <f>'TABELA I'!E139</f>
        <v>0</v>
      </c>
      <c r="G98" s="223">
        <f>'TABELA I'!G139</f>
        <v>0</v>
      </c>
      <c r="H98" s="223">
        <f>'TABELA I'!H139</f>
        <v>0</v>
      </c>
      <c r="I98" s="223">
        <f>'TABELA I'!I139</f>
        <v>0</v>
      </c>
      <c r="J98" s="223">
        <f>'TABELA I'!J139</f>
        <v>0</v>
      </c>
      <c r="K98" s="223">
        <f>'TABELA I'!K139</f>
        <v>0</v>
      </c>
      <c r="L98" s="223">
        <f>'TABELA I'!L139</f>
        <v>0</v>
      </c>
      <c r="M98" s="223">
        <f>'TABELA I'!M139</f>
        <v>0</v>
      </c>
      <c r="N98" s="223">
        <f>'TABELA I'!N139</f>
        <v>0</v>
      </c>
      <c r="O98" s="223">
        <f>'TABELA I'!O139</f>
        <v>0</v>
      </c>
      <c r="P98" s="223">
        <f>'TABELA I'!P139</f>
        <v>0</v>
      </c>
      <c r="Q98" s="223">
        <f>'TABELA I'!Q139</f>
        <v>0</v>
      </c>
      <c r="R98" s="223">
        <f>'TABELA I'!R139</f>
        <v>0</v>
      </c>
      <c r="S98" s="223" t="str">
        <f>'TABELA I'!S139</f>
        <v/>
      </c>
      <c r="T98" s="223" t="str">
        <f>'TABELA I'!T139</f>
        <v/>
      </c>
      <c r="U98" s="223" t="str">
        <f>'TABELA I'!A139</f>
        <v>Tužilaštvo 1</v>
      </c>
      <c r="W98" s="357"/>
    </row>
    <row r="99" spans="1:23" s="224" customFormat="1" ht="25.5" x14ac:dyDescent="0.2">
      <c r="A99" s="223">
        <f>'TABELA I'!$K$1</f>
        <v>2022</v>
      </c>
      <c r="B99" s="223">
        <f>'TABELA I'!$K$2</f>
        <v>0</v>
      </c>
      <c r="C99" s="223">
        <f>'TABELA I'!D138</f>
        <v>0</v>
      </c>
      <c r="D99" s="223">
        <f>'TABELA I'!C140</f>
        <v>0</v>
      </c>
      <c r="E99" s="223">
        <f>'TABELA I'!D140</f>
        <v>0</v>
      </c>
      <c r="F99" s="223">
        <f>'TABELA I'!E140</f>
        <v>0</v>
      </c>
      <c r="G99" s="223">
        <f>'TABELA I'!G140</f>
        <v>0</v>
      </c>
      <c r="H99" s="223">
        <f>'TABELA I'!H140</f>
        <v>0</v>
      </c>
      <c r="I99" s="223">
        <f>'TABELA I'!I140</f>
        <v>0</v>
      </c>
      <c r="J99" s="223">
        <f>'TABELA I'!J140</f>
        <v>0</v>
      </c>
      <c r="K99" s="223">
        <f>'TABELA I'!K140</f>
        <v>0</v>
      </c>
      <c r="L99" s="223">
        <f>'TABELA I'!L140</f>
        <v>0</v>
      </c>
      <c r="M99" s="223">
        <f>'TABELA I'!M140</f>
        <v>0</v>
      </c>
      <c r="N99" s="223">
        <f>'TABELA I'!N140</f>
        <v>0</v>
      </c>
      <c r="O99" s="223">
        <f>'TABELA I'!O140</f>
        <v>0</v>
      </c>
      <c r="P99" s="223">
        <f>'TABELA I'!P140</f>
        <v>0</v>
      </c>
      <c r="Q99" s="223">
        <f>'TABELA I'!Q140</f>
        <v>0</v>
      </c>
      <c r="R99" s="223">
        <f>'TABELA I'!R140</f>
        <v>0</v>
      </c>
      <c r="S99" s="223" t="str">
        <f>'TABELA I'!S140</f>
        <v/>
      </c>
      <c r="T99" s="223" t="str">
        <f>'TABELA I'!T140</f>
        <v/>
      </c>
      <c r="U99" s="223" t="str">
        <f>'TABELA I'!A140</f>
        <v>Tužilaštvo 2</v>
      </c>
      <c r="W99" s="357"/>
    </row>
    <row r="100" spans="1:23" s="215" customFormat="1" x14ac:dyDescent="0.2">
      <c r="A100" s="354"/>
      <c r="B100" s="354"/>
      <c r="C100" s="354"/>
      <c r="D100" s="354"/>
      <c r="E100" s="354"/>
      <c r="F100" s="354"/>
      <c r="G100" s="354"/>
      <c r="H100" s="354"/>
      <c r="I100" s="354"/>
      <c r="J100" s="354"/>
      <c r="K100" s="354"/>
      <c r="L100" s="354"/>
      <c r="M100" s="354"/>
      <c r="N100" s="354"/>
      <c r="O100" s="354"/>
      <c r="P100" s="354"/>
      <c r="Q100" s="354"/>
      <c r="R100" s="354"/>
      <c r="S100" s="354"/>
      <c r="T100" s="354"/>
      <c r="U100" s="354"/>
    </row>
    <row r="102" spans="1:23" ht="38.25" x14ac:dyDescent="0.2">
      <c r="A102" s="217" t="s">
        <v>158</v>
      </c>
      <c r="B102" s="217" t="s">
        <v>189</v>
      </c>
      <c r="C102" s="218" t="s">
        <v>206</v>
      </c>
      <c r="D102" s="218" t="s">
        <v>176</v>
      </c>
      <c r="E102" s="218" t="s">
        <v>207</v>
      </c>
      <c r="F102" s="218" t="s">
        <v>208</v>
      </c>
    </row>
    <row r="103" spans="1:23" x14ac:dyDescent="0.2">
      <c r="A103" s="223">
        <f>'TABELA I'!$K$1</f>
        <v>2022</v>
      </c>
      <c r="B103" s="223">
        <f>'TABELA I'!$K$2</f>
        <v>0</v>
      </c>
      <c r="C103" s="225">
        <f>'TABELA I'!H145</f>
        <v>0</v>
      </c>
      <c r="D103" s="225">
        <f>'TABELA I'!K145</f>
        <v>0</v>
      </c>
      <c r="E103" s="225">
        <f>'TABELA I'!N145</f>
        <v>0</v>
      </c>
      <c r="F103" s="225">
        <f>'TABELA I'!O145</f>
        <v>0</v>
      </c>
      <c r="I103" s="357"/>
    </row>
    <row r="104" spans="1:23" x14ac:dyDescent="0.2">
      <c r="A104" s="223">
        <f>'TABELA I'!$K$1</f>
        <v>2022</v>
      </c>
      <c r="B104" s="223">
        <f>'TABELA I'!$K$2</f>
        <v>0</v>
      </c>
      <c r="C104" s="225">
        <f>'TABELA I'!H146</f>
        <v>0</v>
      </c>
      <c r="D104" s="225">
        <f>'TABELA I'!K146</f>
        <v>0</v>
      </c>
      <c r="E104" s="225">
        <f>'TABELA I'!N146</f>
        <v>0</v>
      </c>
      <c r="F104" s="225">
        <f>'TABELA I'!O146</f>
        <v>0</v>
      </c>
      <c r="I104" s="357"/>
    </row>
    <row r="105" spans="1:23" s="224" customFormat="1" x14ac:dyDescent="0.2">
      <c r="A105" s="223">
        <f>'TABELA I'!$K$1</f>
        <v>2022</v>
      </c>
      <c r="B105" s="223">
        <f>'TABELA I'!$K$2</f>
        <v>0</v>
      </c>
      <c r="C105" s="225">
        <f>'TABELA I'!H147</f>
        <v>0</v>
      </c>
      <c r="D105" s="225">
        <f>'TABELA I'!K147</f>
        <v>0</v>
      </c>
      <c r="E105" s="225">
        <f>'TABELA I'!N147</f>
        <v>0</v>
      </c>
      <c r="F105" s="225">
        <f>'TABELA I'!O147</f>
        <v>0</v>
      </c>
      <c r="I105" s="357"/>
      <c r="U105" s="213"/>
    </row>
    <row r="106" spans="1:23" s="224" customFormat="1" x14ac:dyDescent="0.2">
      <c r="A106" s="223">
        <f>'TABELA I'!$K$1</f>
        <v>2022</v>
      </c>
      <c r="B106" s="223">
        <f>'TABELA I'!$K$2</f>
        <v>0</v>
      </c>
      <c r="C106" s="225">
        <f>'TABELA I'!H148</f>
        <v>0</v>
      </c>
      <c r="D106" s="225">
        <f>'TABELA I'!K148</f>
        <v>0</v>
      </c>
      <c r="E106" s="225">
        <f>'TABELA I'!N148</f>
        <v>0</v>
      </c>
      <c r="F106" s="225">
        <f>'TABELA I'!O148</f>
        <v>0</v>
      </c>
      <c r="I106" s="357"/>
      <c r="U106" s="213"/>
    </row>
    <row r="107" spans="1:23" s="224" customFormat="1" x14ac:dyDescent="0.2">
      <c r="A107" s="223">
        <f>'TABELA I'!$K$1</f>
        <v>2022</v>
      </c>
      <c r="B107" s="223">
        <f>'TABELA I'!$K$2</f>
        <v>0</v>
      </c>
      <c r="C107" s="225">
        <f>'TABELA I'!H149</f>
        <v>0</v>
      </c>
      <c r="D107" s="225">
        <f>'TABELA I'!K149</f>
        <v>0</v>
      </c>
      <c r="E107" s="225">
        <f>'TABELA I'!N149</f>
        <v>0</v>
      </c>
      <c r="F107" s="225">
        <f>'TABELA I'!O149</f>
        <v>0</v>
      </c>
      <c r="I107" s="357"/>
      <c r="U107" s="213"/>
    </row>
    <row r="108" spans="1:23" s="224" customFormat="1" x14ac:dyDescent="0.2">
      <c r="A108" s="223">
        <f>'TABELA I'!$K$1</f>
        <v>2022</v>
      </c>
      <c r="B108" s="223">
        <f>'TABELA I'!$K$2</f>
        <v>0</v>
      </c>
      <c r="C108" s="225">
        <f>'TABELA I'!H150</f>
        <v>0</v>
      </c>
      <c r="D108" s="225">
        <f>'TABELA I'!K150</f>
        <v>0</v>
      </c>
      <c r="E108" s="225">
        <f>'TABELA I'!N150</f>
        <v>0</v>
      </c>
      <c r="F108" s="225">
        <f>'TABELA I'!O150</f>
        <v>0</v>
      </c>
      <c r="I108" s="357"/>
      <c r="U108" s="213"/>
    </row>
    <row r="109" spans="1:23" s="224" customFormat="1" x14ac:dyDescent="0.2">
      <c r="A109" s="223">
        <f>'TABELA I'!$K$1</f>
        <v>2022</v>
      </c>
      <c r="B109" s="223">
        <f>'TABELA I'!$K$2</f>
        <v>0</v>
      </c>
      <c r="C109" s="225">
        <f>'TABELA I'!H151</f>
        <v>0</v>
      </c>
      <c r="D109" s="225">
        <f>'TABELA I'!K151</f>
        <v>0</v>
      </c>
      <c r="E109" s="225">
        <f>'TABELA I'!N151</f>
        <v>0</v>
      </c>
      <c r="F109" s="225">
        <f>'TABELA I'!O151</f>
        <v>0</v>
      </c>
      <c r="I109" s="357"/>
      <c r="U109" s="213"/>
    </row>
    <row r="110" spans="1:23" s="224" customFormat="1" x14ac:dyDescent="0.2">
      <c r="A110" s="223">
        <f>'TABELA I'!$K$1</f>
        <v>2022</v>
      </c>
      <c r="B110" s="223">
        <f>'TABELA I'!$K$2</f>
        <v>0</v>
      </c>
      <c r="C110" s="225">
        <f>'TABELA I'!H152</f>
        <v>0</v>
      </c>
      <c r="D110" s="225">
        <f>'TABELA I'!K152</f>
        <v>0</v>
      </c>
      <c r="E110" s="225">
        <f>'TABELA I'!N152</f>
        <v>0</v>
      </c>
      <c r="F110" s="225">
        <f>'TABELA I'!O152</f>
        <v>0</v>
      </c>
      <c r="I110" s="357"/>
      <c r="U110" s="213"/>
    </row>
    <row r="111" spans="1:23" s="224" customFormat="1" x14ac:dyDescent="0.2">
      <c r="A111" s="223">
        <f>'TABELA I'!$K$1</f>
        <v>2022</v>
      </c>
      <c r="B111" s="223">
        <f>'TABELA I'!$K$2</f>
        <v>0</v>
      </c>
      <c r="C111" s="225">
        <f>'TABELA I'!H153</f>
        <v>0</v>
      </c>
      <c r="D111" s="225">
        <f>'TABELA I'!K153</f>
        <v>0</v>
      </c>
      <c r="E111" s="225">
        <f>'TABELA I'!N153</f>
        <v>0</v>
      </c>
      <c r="F111" s="225">
        <f>'TABELA I'!O153</f>
        <v>0</v>
      </c>
      <c r="I111" s="357"/>
      <c r="U111" s="213"/>
    </row>
    <row r="112" spans="1:23" s="224" customFormat="1" x14ac:dyDescent="0.2">
      <c r="A112" s="223">
        <f>'TABELA I'!$K$1</f>
        <v>2022</v>
      </c>
      <c r="B112" s="223">
        <f>'TABELA I'!$K$2</f>
        <v>0</v>
      </c>
      <c r="C112" s="225">
        <f>'TABELA I'!H154</f>
        <v>0</v>
      </c>
      <c r="D112" s="225">
        <f>'TABELA I'!K154</f>
        <v>0</v>
      </c>
      <c r="E112" s="225">
        <f>'TABELA I'!N154</f>
        <v>0</v>
      </c>
      <c r="F112" s="225">
        <f>'TABELA I'!O154</f>
        <v>0</v>
      </c>
      <c r="I112" s="357"/>
      <c r="U112" s="213"/>
    </row>
  </sheetData>
  <sheetProtection password="CCF6"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F179"/>
  <sheetViews>
    <sheetView topLeftCell="A148" zoomScale="90" zoomScaleNormal="90" workbookViewId="0">
      <selection activeCell="M204" sqref="M204"/>
    </sheetView>
  </sheetViews>
  <sheetFormatPr defaultRowHeight="12.75" x14ac:dyDescent="0.2"/>
  <cols>
    <col min="1" max="1" width="5.85546875" style="224" customWidth="1"/>
    <col min="2" max="2" width="6.85546875" style="224" customWidth="1"/>
    <col min="3" max="3" width="13.28515625" style="224" customWidth="1"/>
    <col min="4" max="5" width="9.140625" style="224"/>
    <col min="6" max="6" width="9.7109375" style="224" customWidth="1"/>
    <col min="7" max="7" width="15.5703125" style="224" customWidth="1"/>
    <col min="8" max="8" width="8" style="224" customWidth="1"/>
    <col min="9" max="9" width="7.28515625" style="224" customWidth="1"/>
    <col min="10" max="10" width="7.7109375" style="224" customWidth="1"/>
    <col min="11" max="11" width="8" style="224" customWidth="1"/>
    <col min="12" max="12" width="7.85546875" style="224" customWidth="1"/>
    <col min="13" max="13" width="8.140625" style="224" customWidth="1"/>
    <col min="14" max="14" width="6.5703125" style="224" customWidth="1"/>
    <col min="15" max="15" width="6.28515625" style="224" customWidth="1"/>
    <col min="16" max="16" width="6.85546875" style="224" customWidth="1"/>
    <col min="17" max="17" width="6.140625" style="224" customWidth="1"/>
    <col min="18" max="18" width="8.28515625" style="224" customWidth="1"/>
    <col min="19" max="19" width="8.85546875" style="224" customWidth="1"/>
    <col min="20" max="20" width="6.85546875" style="224" customWidth="1"/>
    <col min="21" max="21" width="5.140625" style="224" customWidth="1"/>
    <col min="22" max="22" width="6.7109375" style="224" customWidth="1"/>
    <col min="23" max="23" width="9.140625" style="224"/>
    <col min="24" max="24" width="6.140625" style="224" customWidth="1"/>
    <col min="25" max="25" width="9.140625" style="224"/>
    <col min="26" max="26" width="10.28515625" style="224" customWidth="1"/>
    <col min="27" max="27" width="7.5703125" style="224" customWidth="1"/>
    <col min="28" max="28" width="9" style="224" customWidth="1"/>
    <col min="29" max="29" width="7.140625" style="224" customWidth="1"/>
    <col min="30" max="30" width="7.5703125" style="224" customWidth="1"/>
    <col min="31" max="16384" width="9.140625" style="213"/>
  </cols>
  <sheetData>
    <row r="1" spans="1:30" s="215" customFormat="1" ht="29.25" customHeight="1" x14ac:dyDescent="0.2">
      <c r="A1" s="285" t="s">
        <v>157</v>
      </c>
      <c r="B1" s="285" t="s">
        <v>158</v>
      </c>
      <c r="C1" s="285" t="s">
        <v>174</v>
      </c>
      <c r="D1" s="285" t="s">
        <v>175</v>
      </c>
      <c r="E1" s="285" t="s">
        <v>176</v>
      </c>
      <c r="F1" s="285" t="s">
        <v>177</v>
      </c>
      <c r="G1" s="286" t="s">
        <v>159</v>
      </c>
      <c r="H1" s="286" t="s">
        <v>160</v>
      </c>
      <c r="I1" s="286" t="s">
        <v>161</v>
      </c>
      <c r="J1" s="286" t="s">
        <v>162</v>
      </c>
      <c r="K1" s="286" t="s">
        <v>163</v>
      </c>
      <c r="L1" s="286" t="s">
        <v>164</v>
      </c>
      <c r="M1" s="286" t="s">
        <v>165</v>
      </c>
      <c r="N1" s="286" t="s">
        <v>166</v>
      </c>
      <c r="O1" s="286" t="s">
        <v>167</v>
      </c>
      <c r="P1" s="286" t="s">
        <v>168</v>
      </c>
      <c r="Q1" s="286" t="s">
        <v>169</v>
      </c>
      <c r="R1" s="287" t="s">
        <v>178</v>
      </c>
      <c r="S1" s="288" t="s">
        <v>179</v>
      </c>
      <c r="T1" s="288" t="s">
        <v>180</v>
      </c>
      <c r="U1" s="288" t="s">
        <v>181</v>
      </c>
      <c r="V1" s="286" t="s">
        <v>170</v>
      </c>
      <c r="W1" s="286" t="s">
        <v>171</v>
      </c>
      <c r="X1" s="289" t="s">
        <v>172</v>
      </c>
      <c r="Y1" s="286" t="s">
        <v>173</v>
      </c>
      <c r="Z1" s="286" t="s">
        <v>182</v>
      </c>
      <c r="AA1" s="288" t="s">
        <v>183</v>
      </c>
      <c r="AB1" s="288" t="s">
        <v>184</v>
      </c>
      <c r="AC1" s="288" t="s">
        <v>185</v>
      </c>
      <c r="AD1" s="288" t="s">
        <v>186</v>
      </c>
    </row>
    <row r="2" spans="1:30" x14ac:dyDescent="0.2">
      <c r="A2" s="220">
        <f>'TABELA I'!$K$2</f>
        <v>0</v>
      </c>
      <c r="B2" s="220">
        <f>'TABELA I'!$K$1</f>
        <v>2022</v>
      </c>
      <c r="C2" s="220" t="str">
        <f>'TABELA IIa'!C11</f>
        <v/>
      </c>
      <c r="D2" s="220" t="str">
        <f>'TABELA IIa'!D11</f>
        <v>Glavni tužilac</v>
      </c>
      <c r="E2" s="220">
        <f>'TABELA IIa'!E11</f>
        <v>0</v>
      </c>
      <c r="F2" s="220" t="str">
        <f>'TABELA IIa'!F11</f>
        <v>Nije ocijenjen ili Nema obavezu neposredno raditi na predmetima</v>
      </c>
      <c r="G2" s="220" t="str">
        <f>'TABELA IIa'!G11</f>
        <v>KT, KTK, KTT i KTM</v>
      </c>
      <c r="H2" s="220">
        <f>'TABELA IIa'!H11</f>
        <v>0</v>
      </c>
      <c r="I2" s="220">
        <f>'TABELA IIa'!I11</f>
        <v>0</v>
      </c>
      <c r="J2" s="220">
        <f>'TABELA IIa'!J11</f>
        <v>0</v>
      </c>
      <c r="K2" s="220">
        <f>'TABELA IIa'!K11</f>
        <v>0</v>
      </c>
      <c r="L2" s="220">
        <f>'TABELA IIa'!L11</f>
        <v>0</v>
      </c>
      <c r="M2" s="220">
        <f>'TABELA IIa'!M11</f>
        <v>0</v>
      </c>
      <c r="N2" s="220">
        <f>'TABELA IIa'!N11</f>
        <v>0</v>
      </c>
      <c r="O2" s="220">
        <f>'TABELA IIa'!O11</f>
        <v>0</v>
      </c>
      <c r="P2" s="220">
        <f>'TABELA IIa'!P11</f>
        <v>0</v>
      </c>
      <c r="Q2" s="220">
        <f>'TABELA IIa'!Q11</f>
        <v>0</v>
      </c>
      <c r="R2" s="220" t="str">
        <f>'TABELA IIa'!R11</f>
        <v/>
      </c>
      <c r="S2" s="220" t="str">
        <f>'TABELA IIa'!S11</f>
        <v/>
      </c>
      <c r="T2" s="220" t="str">
        <f>'TABELA IIa'!T11</f>
        <v/>
      </c>
      <c r="U2" s="220" t="str">
        <f>'TABELA IIa'!U11</f>
        <v/>
      </c>
      <c r="V2" s="220">
        <f>'TABELA IIa'!V11</f>
        <v>0</v>
      </c>
      <c r="W2" s="220">
        <f>'TABELA IIa'!W11</f>
        <v>0</v>
      </c>
      <c r="X2" s="220">
        <f>'TABELA IIa'!X11</f>
        <v>0</v>
      </c>
      <c r="Y2" s="220" t="str">
        <f>'TABELA IIa'!Y11</f>
        <v/>
      </c>
      <c r="Z2" s="220" t="str">
        <f>'TABELA IIa'!Z11</f>
        <v/>
      </c>
      <c r="AA2" s="220" t="str">
        <f>'TABELA IIa'!AA11</f>
        <v/>
      </c>
      <c r="AB2" s="220" t="str">
        <f>'TABELA IIa'!AB11</f>
        <v/>
      </c>
      <c r="AC2" s="220">
        <f>'TABELA IIa'!AC11</f>
        <v>0</v>
      </c>
      <c r="AD2" s="220" t="str">
        <f>'TABELA IIa'!AD11</f>
        <v/>
      </c>
    </row>
    <row r="3" spans="1:30" x14ac:dyDescent="0.2">
      <c r="A3" s="220">
        <f>'TABELA I'!$K$2</f>
        <v>0</v>
      </c>
      <c r="B3" s="220">
        <f>'TABELA I'!$K$1</f>
        <v>2022</v>
      </c>
      <c r="C3" s="220" t="str">
        <f>C2</f>
        <v/>
      </c>
      <c r="D3" s="220" t="str">
        <f t="shared" ref="D3:F3" si="0">D2</f>
        <v>Glavni tužilac</v>
      </c>
      <c r="E3" s="220">
        <f t="shared" si="0"/>
        <v>0</v>
      </c>
      <c r="F3" s="220" t="str">
        <f t="shared" si="0"/>
        <v>Nije ocijenjen ili Nema obavezu neposredno raditi na predmetima</v>
      </c>
      <c r="G3" s="220" t="str">
        <f>'TABELA IIa'!G12</f>
        <v>KTRZ, KTPO, KTO</v>
      </c>
      <c r="H3" s="220">
        <f>'TABELA IIa'!H12</f>
        <v>0</v>
      </c>
      <c r="I3" s="220">
        <f>'TABELA IIa'!I12</f>
        <v>0</v>
      </c>
      <c r="J3" s="220">
        <f>'TABELA IIa'!J12</f>
        <v>0</v>
      </c>
      <c r="K3" s="220">
        <f>'TABELA IIa'!K12</f>
        <v>0</v>
      </c>
      <c r="L3" s="220">
        <f>'TABELA IIa'!L12</f>
        <v>0</v>
      </c>
      <c r="M3" s="220">
        <f>'TABELA IIa'!M12</f>
        <v>0</v>
      </c>
      <c r="N3" s="220">
        <f>'TABELA IIa'!N12</f>
        <v>0</v>
      </c>
      <c r="O3" s="220">
        <f>'TABELA IIa'!O12</f>
        <v>0</v>
      </c>
      <c r="P3" s="220">
        <f>'TABELA IIa'!P12</f>
        <v>0</v>
      </c>
      <c r="Q3" s="220">
        <f>'TABELA IIa'!Q12</f>
        <v>0</v>
      </c>
      <c r="R3" s="220" t="str">
        <f>'TABELA IIa'!R12</f>
        <v/>
      </c>
      <c r="S3" s="220" t="str">
        <f>'TABELA IIa'!S12</f>
        <v/>
      </c>
      <c r="T3" s="220" t="str">
        <f>'TABELA IIa'!T12</f>
        <v/>
      </c>
      <c r="U3" s="220" t="str">
        <f t="shared" ref="U3:AD3" si="1">U2</f>
        <v/>
      </c>
      <c r="V3" s="220">
        <f t="shared" si="1"/>
        <v>0</v>
      </c>
      <c r="W3" s="220">
        <f t="shared" si="1"/>
        <v>0</v>
      </c>
      <c r="X3" s="220">
        <f t="shared" si="1"/>
        <v>0</v>
      </c>
      <c r="Y3" s="220" t="str">
        <f t="shared" si="1"/>
        <v/>
      </c>
      <c r="Z3" s="220" t="str">
        <f t="shared" si="1"/>
        <v/>
      </c>
      <c r="AA3" s="220" t="str">
        <f t="shared" si="1"/>
        <v/>
      </c>
      <c r="AB3" s="220" t="str">
        <f t="shared" si="1"/>
        <v/>
      </c>
      <c r="AC3" s="220">
        <f t="shared" si="1"/>
        <v>0</v>
      </c>
      <c r="AD3" s="220" t="str">
        <f t="shared" si="1"/>
        <v/>
      </c>
    </row>
    <row r="4" spans="1:30" x14ac:dyDescent="0.2">
      <c r="A4" s="220">
        <f>'TABELA I'!$K$2</f>
        <v>0</v>
      </c>
      <c r="B4" s="220">
        <f>'TABELA I'!$K$1</f>
        <v>2022</v>
      </c>
      <c r="C4" s="220" t="str">
        <f>'TABELA IIa'!C13</f>
        <v/>
      </c>
      <c r="D4" s="220">
        <f>'TABELA IIa'!D13</f>
        <v>0</v>
      </c>
      <c r="E4" s="220" t="str">
        <f>'TABELA IIa'!E13</f>
        <v/>
      </c>
      <c r="F4" s="220" t="str">
        <f>'TABELA IIa'!F13</f>
        <v>Nije ocijenjen</v>
      </c>
      <c r="G4" s="220" t="str">
        <f>'TABELA IIa'!G13</f>
        <v>KT, KTK, KTT i KTM</v>
      </c>
      <c r="H4" s="220">
        <f>'TABELA IIa'!H13</f>
        <v>0</v>
      </c>
      <c r="I4" s="220">
        <f>'TABELA IIa'!I13</f>
        <v>0</v>
      </c>
      <c r="J4" s="220">
        <f>'TABELA IIa'!J13</f>
        <v>0</v>
      </c>
      <c r="K4" s="220">
        <f>'TABELA IIa'!K13</f>
        <v>0</v>
      </c>
      <c r="L4" s="220">
        <f>'TABELA IIa'!L13</f>
        <v>0</v>
      </c>
      <c r="M4" s="220">
        <f>'TABELA IIa'!M13</f>
        <v>0</v>
      </c>
      <c r="N4" s="220">
        <f>'TABELA IIa'!N13</f>
        <v>0</v>
      </c>
      <c r="O4" s="220">
        <f>'TABELA IIa'!O13</f>
        <v>0</v>
      </c>
      <c r="P4" s="220">
        <f>'TABELA IIa'!P13</f>
        <v>0</v>
      </c>
      <c r="Q4" s="220">
        <f>'TABELA IIa'!Q13</f>
        <v>0</v>
      </c>
      <c r="R4" s="220" t="str">
        <f>'TABELA IIa'!R13</f>
        <v/>
      </c>
      <c r="S4" s="220" t="str">
        <f>'TABELA IIa'!S13</f>
        <v/>
      </c>
      <c r="T4" s="220" t="str">
        <f>'TABELA IIa'!T13</f>
        <v/>
      </c>
      <c r="U4" s="220" t="str">
        <f>'TABELA IIa'!U13</f>
        <v/>
      </c>
      <c r="V4" s="220">
        <f>'TABELA IIa'!V13</f>
        <v>0</v>
      </c>
      <c r="W4" s="220">
        <f>'TABELA IIa'!W13</f>
        <v>0</v>
      </c>
      <c r="X4" s="220">
        <f>'TABELA IIa'!X13</f>
        <v>0</v>
      </c>
      <c r="Y4" s="220" t="str">
        <f>'TABELA IIa'!Y13</f>
        <v/>
      </c>
      <c r="Z4" s="220" t="str">
        <f>'TABELA IIa'!Z13</f>
        <v/>
      </c>
      <c r="AA4" s="220" t="str">
        <f>'TABELA IIa'!AA13</f>
        <v/>
      </c>
      <c r="AB4" s="220" t="str">
        <f>'TABELA IIa'!AB13</f>
        <v/>
      </c>
      <c r="AC4" s="220">
        <f>'TABELA IIa'!AC13</f>
        <v>0</v>
      </c>
      <c r="AD4" s="220" t="str">
        <f>'TABELA IIa'!AD13</f>
        <v/>
      </c>
    </row>
    <row r="5" spans="1:30" x14ac:dyDescent="0.2">
      <c r="A5" s="220">
        <f>'TABELA I'!$K$2</f>
        <v>0</v>
      </c>
      <c r="B5" s="220">
        <f>'TABELA I'!$K$1</f>
        <v>2022</v>
      </c>
      <c r="C5" s="220" t="str">
        <f t="shared" ref="C5:F5" si="2">C4</f>
        <v/>
      </c>
      <c r="D5" s="220">
        <f t="shared" si="2"/>
        <v>0</v>
      </c>
      <c r="E5" s="220" t="str">
        <f t="shared" si="2"/>
        <v/>
      </c>
      <c r="F5" s="220" t="str">
        <f t="shared" si="2"/>
        <v>Nije ocijenjen</v>
      </c>
      <c r="G5" s="220" t="str">
        <f>'TABELA IIa'!G14</f>
        <v>KTRZ, KTPO, KTO</v>
      </c>
      <c r="H5" s="220">
        <f>'TABELA IIa'!H14</f>
        <v>0</v>
      </c>
      <c r="I5" s="220">
        <f>'TABELA IIa'!I14</f>
        <v>0</v>
      </c>
      <c r="J5" s="220">
        <f>'TABELA IIa'!J14</f>
        <v>0</v>
      </c>
      <c r="K5" s="220">
        <f>'TABELA IIa'!K14</f>
        <v>0</v>
      </c>
      <c r="L5" s="220">
        <f>'TABELA IIa'!L14</f>
        <v>0</v>
      </c>
      <c r="M5" s="220">
        <f>'TABELA IIa'!M14</f>
        <v>0</v>
      </c>
      <c r="N5" s="220">
        <f>'TABELA IIa'!N14</f>
        <v>0</v>
      </c>
      <c r="O5" s="220">
        <f>'TABELA IIa'!O14</f>
        <v>0</v>
      </c>
      <c r="P5" s="220">
        <f>'TABELA IIa'!P14</f>
        <v>0</v>
      </c>
      <c r="Q5" s="220">
        <f>'TABELA IIa'!Q14</f>
        <v>0</v>
      </c>
      <c r="R5" s="220" t="str">
        <f>'TABELA IIa'!R14</f>
        <v/>
      </c>
      <c r="S5" s="220" t="str">
        <f>'TABELA IIa'!S14</f>
        <v/>
      </c>
      <c r="T5" s="220" t="str">
        <f>'TABELA IIa'!T14</f>
        <v/>
      </c>
      <c r="U5" s="220" t="str">
        <f t="shared" ref="U5:AD5" si="3">U4</f>
        <v/>
      </c>
      <c r="V5" s="220">
        <f t="shared" si="3"/>
        <v>0</v>
      </c>
      <c r="W5" s="220">
        <f t="shared" si="3"/>
        <v>0</v>
      </c>
      <c r="X5" s="220">
        <f t="shared" si="3"/>
        <v>0</v>
      </c>
      <c r="Y5" s="220" t="str">
        <f t="shared" si="3"/>
        <v/>
      </c>
      <c r="Z5" s="220" t="str">
        <f t="shared" si="3"/>
        <v/>
      </c>
      <c r="AA5" s="220" t="str">
        <f t="shared" si="3"/>
        <v/>
      </c>
      <c r="AB5" s="220" t="str">
        <f t="shared" si="3"/>
        <v/>
      </c>
      <c r="AC5" s="220">
        <f t="shared" si="3"/>
        <v>0</v>
      </c>
      <c r="AD5" s="220" t="str">
        <f t="shared" si="3"/>
        <v/>
      </c>
    </row>
    <row r="6" spans="1:30" x14ac:dyDescent="0.2">
      <c r="A6" s="220">
        <f>'TABELA I'!$K$2</f>
        <v>0</v>
      </c>
      <c r="B6" s="220">
        <f>'TABELA I'!$K$1</f>
        <v>2022</v>
      </c>
      <c r="C6" s="220" t="str">
        <f>'TABELA IIa'!C15</f>
        <v/>
      </c>
      <c r="D6" s="220">
        <f>'TABELA IIa'!D15</f>
        <v>0</v>
      </c>
      <c r="E6" s="220" t="str">
        <f>'TABELA IIa'!E15</f>
        <v/>
      </c>
      <c r="F6" s="220" t="str">
        <f>'TABELA IIa'!F15</f>
        <v>Nije ocijenjen</v>
      </c>
      <c r="G6" s="220" t="str">
        <f>'TABELA IIa'!G15</f>
        <v>KT, KTK, KTT i KTM</v>
      </c>
      <c r="H6" s="220">
        <f>'TABELA IIa'!H15</f>
        <v>0</v>
      </c>
      <c r="I6" s="220">
        <f>'TABELA IIa'!I15</f>
        <v>0</v>
      </c>
      <c r="J6" s="220">
        <f>'TABELA IIa'!J15</f>
        <v>0</v>
      </c>
      <c r="K6" s="220">
        <f>'TABELA IIa'!K15</f>
        <v>0</v>
      </c>
      <c r="L6" s="220">
        <f>'TABELA IIa'!L15</f>
        <v>0</v>
      </c>
      <c r="M6" s="220">
        <f>'TABELA IIa'!M15</f>
        <v>0</v>
      </c>
      <c r="N6" s="220">
        <f>'TABELA IIa'!N15</f>
        <v>0</v>
      </c>
      <c r="O6" s="220">
        <f>'TABELA IIa'!O15</f>
        <v>0</v>
      </c>
      <c r="P6" s="220">
        <f>'TABELA IIa'!P15</f>
        <v>0</v>
      </c>
      <c r="Q6" s="220">
        <f>'TABELA IIa'!Q15</f>
        <v>0</v>
      </c>
      <c r="R6" s="220" t="str">
        <f>'TABELA IIa'!R15</f>
        <v/>
      </c>
      <c r="S6" s="220" t="str">
        <f>'TABELA IIa'!S15</f>
        <v/>
      </c>
      <c r="T6" s="220" t="str">
        <f>'TABELA IIa'!T15</f>
        <v/>
      </c>
      <c r="U6" s="220" t="str">
        <f>'TABELA IIa'!U15</f>
        <v/>
      </c>
      <c r="V6" s="220">
        <f>'TABELA IIa'!V15</f>
        <v>0</v>
      </c>
      <c r="W6" s="220">
        <f>'TABELA IIa'!W15</f>
        <v>0</v>
      </c>
      <c r="X6" s="220">
        <f>'TABELA IIa'!X15</f>
        <v>0</v>
      </c>
      <c r="Y6" s="220" t="str">
        <f>'TABELA IIa'!Y15</f>
        <v/>
      </c>
      <c r="Z6" s="220" t="str">
        <f>'TABELA IIa'!Z15</f>
        <v/>
      </c>
      <c r="AA6" s="220" t="str">
        <f>'TABELA IIa'!AA15</f>
        <v/>
      </c>
      <c r="AB6" s="220" t="str">
        <f>'TABELA IIa'!AB15</f>
        <v/>
      </c>
      <c r="AC6" s="220">
        <f>'TABELA IIa'!AC15</f>
        <v>0</v>
      </c>
      <c r="AD6" s="220" t="str">
        <f>'TABELA IIa'!AD15</f>
        <v/>
      </c>
    </row>
    <row r="7" spans="1:30" x14ac:dyDescent="0.2">
      <c r="A7" s="220">
        <f>'TABELA I'!$K$2</f>
        <v>0</v>
      </c>
      <c r="B7" s="220">
        <f>'TABELA I'!$K$1</f>
        <v>2022</v>
      </c>
      <c r="C7" s="220" t="str">
        <f t="shared" ref="C7:F7" si="4">C6</f>
        <v/>
      </c>
      <c r="D7" s="220">
        <f t="shared" si="4"/>
        <v>0</v>
      </c>
      <c r="E7" s="220" t="str">
        <f t="shared" si="4"/>
        <v/>
      </c>
      <c r="F7" s="220" t="str">
        <f t="shared" si="4"/>
        <v>Nije ocijenjen</v>
      </c>
      <c r="G7" s="220" t="str">
        <f>'TABELA IIa'!G16</f>
        <v>KTRZ, KTPO, KTO</v>
      </c>
      <c r="H7" s="220">
        <f>'TABELA IIa'!H16</f>
        <v>0</v>
      </c>
      <c r="I7" s="220">
        <f>'TABELA IIa'!I16</f>
        <v>0</v>
      </c>
      <c r="J7" s="220">
        <f>'TABELA IIa'!J16</f>
        <v>0</v>
      </c>
      <c r="K7" s="220">
        <f>'TABELA IIa'!K16</f>
        <v>0</v>
      </c>
      <c r="L7" s="220">
        <f>'TABELA IIa'!L16</f>
        <v>0</v>
      </c>
      <c r="M7" s="220">
        <f>'TABELA IIa'!M16</f>
        <v>0</v>
      </c>
      <c r="N7" s="220">
        <f>'TABELA IIa'!N16</f>
        <v>0</v>
      </c>
      <c r="O7" s="220">
        <f>'TABELA IIa'!O16</f>
        <v>0</v>
      </c>
      <c r="P7" s="220">
        <f>'TABELA IIa'!P16</f>
        <v>0</v>
      </c>
      <c r="Q7" s="220">
        <f>'TABELA IIa'!Q16</f>
        <v>0</v>
      </c>
      <c r="R7" s="220" t="str">
        <f>'TABELA IIa'!R16</f>
        <v/>
      </c>
      <c r="S7" s="220" t="str">
        <f>'TABELA IIa'!S16</f>
        <v/>
      </c>
      <c r="T7" s="220" t="str">
        <f>'TABELA IIa'!T16</f>
        <v/>
      </c>
      <c r="U7" s="220" t="str">
        <f t="shared" ref="U7:AD7" si="5">U6</f>
        <v/>
      </c>
      <c r="V7" s="220">
        <f t="shared" si="5"/>
        <v>0</v>
      </c>
      <c r="W7" s="220">
        <f t="shared" si="5"/>
        <v>0</v>
      </c>
      <c r="X7" s="220">
        <f t="shared" si="5"/>
        <v>0</v>
      </c>
      <c r="Y7" s="220" t="str">
        <f t="shared" si="5"/>
        <v/>
      </c>
      <c r="Z7" s="220" t="str">
        <f t="shared" si="5"/>
        <v/>
      </c>
      <c r="AA7" s="220" t="str">
        <f t="shared" si="5"/>
        <v/>
      </c>
      <c r="AB7" s="220" t="str">
        <f t="shared" si="5"/>
        <v/>
      </c>
      <c r="AC7" s="220">
        <f t="shared" si="5"/>
        <v>0</v>
      </c>
      <c r="AD7" s="220" t="str">
        <f t="shared" si="5"/>
        <v/>
      </c>
    </row>
    <row r="8" spans="1:30" x14ac:dyDescent="0.2">
      <c r="A8" s="220">
        <f>'TABELA I'!$K$2</f>
        <v>0</v>
      </c>
      <c r="B8" s="220">
        <f>'TABELA I'!$K$1</f>
        <v>2022</v>
      </c>
      <c r="C8" s="220" t="str">
        <f>'TABELA IIa'!C17</f>
        <v/>
      </c>
      <c r="D8" s="220">
        <f>'TABELA IIa'!D17</f>
        <v>0</v>
      </c>
      <c r="E8" s="220" t="str">
        <f>'TABELA IIa'!E17</f>
        <v/>
      </c>
      <c r="F8" s="220" t="str">
        <f>'TABELA IIa'!F17</f>
        <v>Nije ocijenjen</v>
      </c>
      <c r="G8" s="220" t="str">
        <f>'TABELA IIa'!G17</f>
        <v>KT, KTK, KTT i KTM</v>
      </c>
      <c r="H8" s="220">
        <f>'TABELA IIa'!H17</f>
        <v>0</v>
      </c>
      <c r="I8" s="220">
        <f>'TABELA IIa'!I17</f>
        <v>0</v>
      </c>
      <c r="J8" s="220">
        <f>'TABELA IIa'!J17</f>
        <v>0</v>
      </c>
      <c r="K8" s="220">
        <f>'TABELA IIa'!K17</f>
        <v>0</v>
      </c>
      <c r="L8" s="220">
        <f>'TABELA IIa'!L17</f>
        <v>0</v>
      </c>
      <c r="M8" s="220">
        <f>'TABELA IIa'!M17</f>
        <v>0</v>
      </c>
      <c r="N8" s="220">
        <f>'TABELA IIa'!N17</f>
        <v>0</v>
      </c>
      <c r="O8" s="220">
        <f>'TABELA IIa'!O17</f>
        <v>0</v>
      </c>
      <c r="P8" s="220">
        <f>'TABELA IIa'!P17</f>
        <v>0</v>
      </c>
      <c r="Q8" s="220">
        <f>'TABELA IIa'!Q17</f>
        <v>0</v>
      </c>
      <c r="R8" s="220" t="str">
        <f>'TABELA IIa'!R17</f>
        <v/>
      </c>
      <c r="S8" s="220" t="str">
        <f>'TABELA IIa'!S17</f>
        <v/>
      </c>
      <c r="T8" s="220" t="str">
        <f>'TABELA IIa'!T17</f>
        <v/>
      </c>
      <c r="U8" s="220" t="str">
        <f>'TABELA IIa'!U17</f>
        <v/>
      </c>
      <c r="V8" s="220">
        <f>'TABELA IIa'!V17</f>
        <v>0</v>
      </c>
      <c r="W8" s="220">
        <f>'TABELA IIa'!W17</f>
        <v>0</v>
      </c>
      <c r="X8" s="220">
        <f>'TABELA IIa'!X17</f>
        <v>0</v>
      </c>
      <c r="Y8" s="220" t="str">
        <f>'TABELA IIa'!Y17</f>
        <v/>
      </c>
      <c r="Z8" s="220" t="str">
        <f>'TABELA IIa'!Z17</f>
        <v/>
      </c>
      <c r="AA8" s="220" t="str">
        <f>'TABELA IIa'!AA17</f>
        <v/>
      </c>
      <c r="AB8" s="220" t="str">
        <f>'TABELA IIa'!AB17</f>
        <v/>
      </c>
      <c r="AC8" s="220">
        <f>'TABELA IIa'!AC17</f>
        <v>0</v>
      </c>
      <c r="AD8" s="220" t="str">
        <f>'TABELA IIa'!AD17</f>
        <v/>
      </c>
    </row>
    <row r="9" spans="1:30" x14ac:dyDescent="0.2">
      <c r="A9" s="220">
        <f>'TABELA I'!$K$2</f>
        <v>0</v>
      </c>
      <c r="B9" s="220">
        <f>'TABELA I'!$K$1</f>
        <v>2022</v>
      </c>
      <c r="C9" s="220" t="str">
        <f t="shared" ref="C9:F9" si="6">C8</f>
        <v/>
      </c>
      <c r="D9" s="220">
        <f t="shared" si="6"/>
        <v>0</v>
      </c>
      <c r="E9" s="220" t="str">
        <f t="shared" si="6"/>
        <v/>
      </c>
      <c r="F9" s="220" t="str">
        <f t="shared" si="6"/>
        <v>Nije ocijenjen</v>
      </c>
      <c r="G9" s="220" t="str">
        <f>'TABELA IIa'!G18</f>
        <v>KTRZ, KTPO, KTO</v>
      </c>
      <c r="H9" s="220">
        <f>'TABELA IIa'!H18</f>
        <v>0</v>
      </c>
      <c r="I9" s="220">
        <f>'TABELA IIa'!I18</f>
        <v>0</v>
      </c>
      <c r="J9" s="220">
        <f>'TABELA IIa'!J18</f>
        <v>0</v>
      </c>
      <c r="K9" s="220">
        <f>'TABELA IIa'!K18</f>
        <v>0</v>
      </c>
      <c r="L9" s="220">
        <f>'TABELA IIa'!L18</f>
        <v>0</v>
      </c>
      <c r="M9" s="220">
        <f>'TABELA IIa'!M18</f>
        <v>0</v>
      </c>
      <c r="N9" s="220">
        <f>'TABELA IIa'!N18</f>
        <v>0</v>
      </c>
      <c r="O9" s="220">
        <f>'TABELA IIa'!O18</f>
        <v>0</v>
      </c>
      <c r="P9" s="220">
        <f>'TABELA IIa'!P18</f>
        <v>0</v>
      </c>
      <c r="Q9" s="220">
        <f>'TABELA IIa'!Q18</f>
        <v>0</v>
      </c>
      <c r="R9" s="220" t="str">
        <f>'TABELA IIa'!R18</f>
        <v/>
      </c>
      <c r="S9" s="220" t="str">
        <f>'TABELA IIa'!S18</f>
        <v/>
      </c>
      <c r="T9" s="220" t="str">
        <f>'TABELA IIa'!T18</f>
        <v/>
      </c>
      <c r="U9" s="220" t="str">
        <f t="shared" ref="U9:AD9" si="7">U8</f>
        <v/>
      </c>
      <c r="V9" s="220">
        <f t="shared" si="7"/>
        <v>0</v>
      </c>
      <c r="W9" s="220">
        <f t="shared" si="7"/>
        <v>0</v>
      </c>
      <c r="X9" s="220">
        <f t="shared" si="7"/>
        <v>0</v>
      </c>
      <c r="Y9" s="220" t="str">
        <f t="shared" si="7"/>
        <v/>
      </c>
      <c r="Z9" s="220" t="str">
        <f t="shared" si="7"/>
        <v/>
      </c>
      <c r="AA9" s="220" t="str">
        <f t="shared" si="7"/>
        <v/>
      </c>
      <c r="AB9" s="220" t="str">
        <f t="shared" si="7"/>
        <v/>
      </c>
      <c r="AC9" s="220">
        <f t="shared" si="7"/>
        <v>0</v>
      </c>
      <c r="AD9" s="220" t="str">
        <f t="shared" si="7"/>
        <v/>
      </c>
    </row>
    <row r="10" spans="1:30" x14ac:dyDescent="0.2">
      <c r="A10" s="220">
        <f>'TABELA I'!$K$2</f>
        <v>0</v>
      </c>
      <c r="B10" s="220">
        <f>'TABELA I'!$K$1</f>
        <v>2022</v>
      </c>
      <c r="C10" s="220" t="str">
        <f>'TABELA IIa'!C19</f>
        <v/>
      </c>
      <c r="D10" s="220">
        <f>'TABELA IIa'!D19</f>
        <v>0</v>
      </c>
      <c r="E10" s="220" t="str">
        <f>'TABELA IIa'!E19</f>
        <v/>
      </c>
      <c r="F10" s="220" t="str">
        <f>'TABELA IIa'!F19</f>
        <v>Nije ocijenjen</v>
      </c>
      <c r="G10" s="220" t="str">
        <f>'TABELA IIa'!G19</f>
        <v>KT, KTK, KTT i KTM</v>
      </c>
      <c r="H10" s="220">
        <f>'TABELA IIa'!H19</f>
        <v>0</v>
      </c>
      <c r="I10" s="220">
        <f>'TABELA IIa'!I19</f>
        <v>0</v>
      </c>
      <c r="J10" s="220">
        <f>'TABELA IIa'!J19</f>
        <v>0</v>
      </c>
      <c r="K10" s="220">
        <f>'TABELA IIa'!K19</f>
        <v>0</v>
      </c>
      <c r="L10" s="220">
        <f>'TABELA IIa'!L19</f>
        <v>0</v>
      </c>
      <c r="M10" s="220">
        <f>'TABELA IIa'!M19</f>
        <v>0</v>
      </c>
      <c r="N10" s="220">
        <f>'TABELA IIa'!N19</f>
        <v>0</v>
      </c>
      <c r="O10" s="220">
        <f>'TABELA IIa'!O19</f>
        <v>0</v>
      </c>
      <c r="P10" s="220">
        <f>'TABELA IIa'!P19</f>
        <v>0</v>
      </c>
      <c r="Q10" s="220">
        <f>'TABELA IIa'!Q19</f>
        <v>0</v>
      </c>
      <c r="R10" s="220" t="str">
        <f>'TABELA IIa'!R19</f>
        <v/>
      </c>
      <c r="S10" s="220" t="str">
        <f>'TABELA IIa'!S19</f>
        <v/>
      </c>
      <c r="T10" s="220" t="str">
        <f>'TABELA IIa'!T19</f>
        <v/>
      </c>
      <c r="U10" s="220" t="str">
        <f>'TABELA IIa'!U19</f>
        <v/>
      </c>
      <c r="V10" s="220">
        <f>'TABELA IIa'!V19</f>
        <v>0</v>
      </c>
      <c r="W10" s="220">
        <f>'TABELA IIa'!W19</f>
        <v>0</v>
      </c>
      <c r="X10" s="220">
        <f>'TABELA IIa'!X19</f>
        <v>0</v>
      </c>
      <c r="Y10" s="220" t="str">
        <f>'TABELA IIa'!Y19</f>
        <v/>
      </c>
      <c r="Z10" s="220" t="str">
        <f>'TABELA IIa'!Z19</f>
        <v/>
      </c>
      <c r="AA10" s="220" t="str">
        <f>'TABELA IIa'!AA19</f>
        <v/>
      </c>
      <c r="AB10" s="220" t="str">
        <f>'TABELA IIa'!AB19</f>
        <v/>
      </c>
      <c r="AC10" s="220">
        <f>'TABELA IIa'!AC19</f>
        <v>0</v>
      </c>
      <c r="AD10" s="220" t="str">
        <f>'TABELA IIa'!AD19</f>
        <v/>
      </c>
    </row>
    <row r="11" spans="1:30" x14ac:dyDescent="0.2">
      <c r="A11" s="220">
        <f>'TABELA I'!$K$2</f>
        <v>0</v>
      </c>
      <c r="B11" s="220">
        <f>'TABELA I'!$K$1</f>
        <v>2022</v>
      </c>
      <c r="C11" s="220" t="str">
        <f t="shared" ref="C11:F11" si="8">C10</f>
        <v/>
      </c>
      <c r="D11" s="220">
        <f t="shared" si="8"/>
        <v>0</v>
      </c>
      <c r="E11" s="220" t="str">
        <f t="shared" si="8"/>
        <v/>
      </c>
      <c r="F11" s="220" t="str">
        <f t="shared" si="8"/>
        <v>Nije ocijenjen</v>
      </c>
      <c r="G11" s="220" t="str">
        <f>'TABELA IIa'!G20</f>
        <v>KTRZ, KTPO, KTO</v>
      </c>
      <c r="H11" s="220">
        <f>'TABELA IIa'!H20</f>
        <v>0</v>
      </c>
      <c r="I11" s="220">
        <f>'TABELA IIa'!I20</f>
        <v>0</v>
      </c>
      <c r="J11" s="220">
        <f>'TABELA IIa'!J20</f>
        <v>0</v>
      </c>
      <c r="K11" s="220">
        <f>'TABELA IIa'!K20</f>
        <v>0</v>
      </c>
      <c r="L11" s="220">
        <f>'TABELA IIa'!L20</f>
        <v>0</v>
      </c>
      <c r="M11" s="220">
        <f>'TABELA IIa'!M20</f>
        <v>0</v>
      </c>
      <c r="N11" s="220">
        <f>'TABELA IIa'!N20</f>
        <v>0</v>
      </c>
      <c r="O11" s="220">
        <f>'TABELA IIa'!O20</f>
        <v>0</v>
      </c>
      <c r="P11" s="220">
        <f>'TABELA IIa'!P20</f>
        <v>0</v>
      </c>
      <c r="Q11" s="220">
        <f>'TABELA IIa'!Q20</f>
        <v>0</v>
      </c>
      <c r="R11" s="220" t="str">
        <f>'TABELA IIa'!R20</f>
        <v/>
      </c>
      <c r="S11" s="220" t="str">
        <f>'TABELA IIa'!S20</f>
        <v/>
      </c>
      <c r="T11" s="220" t="str">
        <f>'TABELA IIa'!T20</f>
        <v/>
      </c>
      <c r="U11" s="220" t="str">
        <f t="shared" ref="U11:AD11" si="9">U10</f>
        <v/>
      </c>
      <c r="V11" s="220">
        <f t="shared" si="9"/>
        <v>0</v>
      </c>
      <c r="W11" s="220">
        <f t="shared" si="9"/>
        <v>0</v>
      </c>
      <c r="X11" s="220">
        <f t="shared" si="9"/>
        <v>0</v>
      </c>
      <c r="Y11" s="220" t="str">
        <f t="shared" si="9"/>
        <v/>
      </c>
      <c r="Z11" s="220" t="str">
        <f t="shared" si="9"/>
        <v/>
      </c>
      <c r="AA11" s="220" t="str">
        <f t="shared" si="9"/>
        <v/>
      </c>
      <c r="AB11" s="220" t="str">
        <f t="shared" si="9"/>
        <v/>
      </c>
      <c r="AC11" s="220">
        <f t="shared" si="9"/>
        <v>0</v>
      </c>
      <c r="AD11" s="220" t="str">
        <f t="shared" si="9"/>
        <v/>
      </c>
    </row>
    <row r="12" spans="1:30" x14ac:dyDescent="0.2">
      <c r="A12" s="220">
        <f>'TABELA I'!$K$2</f>
        <v>0</v>
      </c>
      <c r="B12" s="220">
        <f>'TABELA I'!$K$1</f>
        <v>2022</v>
      </c>
      <c r="C12" s="220" t="str">
        <f>'TABELA IIa'!C21</f>
        <v/>
      </c>
      <c r="D12" s="220">
        <f>'TABELA IIa'!D21</f>
        <v>0</v>
      </c>
      <c r="E12" s="220" t="str">
        <f>'TABELA IIa'!E21</f>
        <v/>
      </c>
      <c r="F12" s="220" t="str">
        <f>'TABELA IIa'!F21</f>
        <v>Nije ocijenjen</v>
      </c>
      <c r="G12" s="220" t="str">
        <f>'TABELA IIa'!G21</f>
        <v>KT, KTK, KTT i KTM</v>
      </c>
      <c r="H12" s="220">
        <f>'TABELA IIa'!H21</f>
        <v>0</v>
      </c>
      <c r="I12" s="220">
        <f>'TABELA IIa'!I21</f>
        <v>0</v>
      </c>
      <c r="J12" s="220">
        <f>'TABELA IIa'!J21</f>
        <v>0</v>
      </c>
      <c r="K12" s="220">
        <f>'TABELA IIa'!K21</f>
        <v>0</v>
      </c>
      <c r="L12" s="220">
        <f>'TABELA IIa'!L21</f>
        <v>0</v>
      </c>
      <c r="M12" s="220">
        <f>'TABELA IIa'!M21</f>
        <v>0</v>
      </c>
      <c r="N12" s="220">
        <f>'TABELA IIa'!N21</f>
        <v>0</v>
      </c>
      <c r="O12" s="220">
        <f>'TABELA IIa'!O21</f>
        <v>0</v>
      </c>
      <c r="P12" s="220">
        <f>'TABELA IIa'!P21</f>
        <v>0</v>
      </c>
      <c r="Q12" s="220">
        <f>'TABELA IIa'!Q21</f>
        <v>0</v>
      </c>
      <c r="R12" s="220" t="str">
        <f>'TABELA IIa'!R21</f>
        <v/>
      </c>
      <c r="S12" s="220" t="str">
        <f>'TABELA IIa'!S21</f>
        <v/>
      </c>
      <c r="T12" s="220" t="str">
        <f>'TABELA IIa'!T21</f>
        <v/>
      </c>
      <c r="U12" s="220" t="str">
        <f>'TABELA IIa'!U21</f>
        <v/>
      </c>
      <c r="V12" s="220">
        <f>'TABELA IIa'!V21</f>
        <v>0</v>
      </c>
      <c r="W12" s="220">
        <f>'TABELA IIa'!W21</f>
        <v>0</v>
      </c>
      <c r="X12" s="220">
        <f>'TABELA IIa'!X21</f>
        <v>0</v>
      </c>
      <c r="Y12" s="220" t="str">
        <f>'TABELA IIa'!Y21</f>
        <v/>
      </c>
      <c r="Z12" s="220" t="str">
        <f>'TABELA IIa'!Z21</f>
        <v/>
      </c>
      <c r="AA12" s="220" t="str">
        <f>'TABELA IIa'!AA21</f>
        <v/>
      </c>
      <c r="AB12" s="220" t="str">
        <f>'TABELA IIa'!AB21</f>
        <v/>
      </c>
      <c r="AC12" s="220">
        <f>'TABELA IIa'!AC21</f>
        <v>0</v>
      </c>
      <c r="AD12" s="220" t="str">
        <f>'TABELA IIa'!AD21</f>
        <v/>
      </c>
    </row>
    <row r="13" spans="1:30" x14ac:dyDescent="0.2">
      <c r="A13" s="220">
        <f>'TABELA I'!$K$2</f>
        <v>0</v>
      </c>
      <c r="B13" s="220">
        <f>'TABELA I'!$K$1</f>
        <v>2022</v>
      </c>
      <c r="C13" s="220" t="str">
        <f t="shared" ref="C13:F13" si="10">C12</f>
        <v/>
      </c>
      <c r="D13" s="220">
        <f t="shared" si="10"/>
        <v>0</v>
      </c>
      <c r="E13" s="220" t="str">
        <f t="shared" si="10"/>
        <v/>
      </c>
      <c r="F13" s="220" t="str">
        <f t="shared" si="10"/>
        <v>Nije ocijenjen</v>
      </c>
      <c r="G13" s="220" t="str">
        <f>'TABELA IIa'!G22</f>
        <v>KTRZ, KTPO, KTO</v>
      </c>
      <c r="H13" s="220">
        <f>'TABELA IIa'!H22</f>
        <v>0</v>
      </c>
      <c r="I13" s="220">
        <f>'TABELA IIa'!I22</f>
        <v>0</v>
      </c>
      <c r="J13" s="220">
        <f>'TABELA IIa'!J22</f>
        <v>0</v>
      </c>
      <c r="K13" s="220">
        <f>'TABELA IIa'!K22</f>
        <v>0</v>
      </c>
      <c r="L13" s="220">
        <f>'TABELA IIa'!L22</f>
        <v>0</v>
      </c>
      <c r="M13" s="220">
        <f>'TABELA IIa'!M22</f>
        <v>0</v>
      </c>
      <c r="N13" s="220">
        <f>'TABELA IIa'!N22</f>
        <v>0</v>
      </c>
      <c r="O13" s="220">
        <f>'TABELA IIa'!O22</f>
        <v>0</v>
      </c>
      <c r="P13" s="220">
        <f>'TABELA IIa'!P22</f>
        <v>0</v>
      </c>
      <c r="Q13" s="220">
        <f>'TABELA IIa'!Q22</f>
        <v>0</v>
      </c>
      <c r="R13" s="220" t="str">
        <f>'TABELA IIa'!R22</f>
        <v/>
      </c>
      <c r="S13" s="220" t="str">
        <f>'TABELA IIa'!S22</f>
        <v/>
      </c>
      <c r="T13" s="220" t="str">
        <f>'TABELA IIa'!T22</f>
        <v/>
      </c>
      <c r="U13" s="220" t="str">
        <f t="shared" ref="U13:AD13" si="11">U12</f>
        <v/>
      </c>
      <c r="V13" s="220">
        <f t="shared" si="11"/>
        <v>0</v>
      </c>
      <c r="W13" s="220">
        <f t="shared" si="11"/>
        <v>0</v>
      </c>
      <c r="X13" s="220">
        <f t="shared" si="11"/>
        <v>0</v>
      </c>
      <c r="Y13" s="220" t="str">
        <f t="shared" si="11"/>
        <v/>
      </c>
      <c r="Z13" s="220" t="str">
        <f t="shared" si="11"/>
        <v/>
      </c>
      <c r="AA13" s="220" t="str">
        <f t="shared" si="11"/>
        <v/>
      </c>
      <c r="AB13" s="220" t="str">
        <f t="shared" si="11"/>
        <v/>
      </c>
      <c r="AC13" s="220">
        <f t="shared" si="11"/>
        <v>0</v>
      </c>
      <c r="AD13" s="220" t="str">
        <f t="shared" si="11"/>
        <v/>
      </c>
    </row>
    <row r="14" spans="1:30" x14ac:dyDescent="0.2">
      <c r="A14" s="220">
        <f>'TABELA I'!$K$2</f>
        <v>0</v>
      </c>
      <c r="B14" s="220">
        <f>'TABELA I'!$K$1</f>
        <v>2022</v>
      </c>
      <c r="C14" s="220" t="str">
        <f>'TABELA IIa'!C23</f>
        <v/>
      </c>
      <c r="D14" s="220">
        <f>'TABELA IIa'!D23</f>
        <v>0</v>
      </c>
      <c r="E14" s="220" t="str">
        <f>'TABELA IIa'!E23</f>
        <v/>
      </c>
      <c r="F14" s="220" t="str">
        <f>'TABELA IIa'!F23</f>
        <v>Nije ocijenjen</v>
      </c>
      <c r="G14" s="220" t="str">
        <f>'TABELA IIa'!G23</f>
        <v>KT, KTK, KTT i KTM</v>
      </c>
      <c r="H14" s="220">
        <f>'TABELA IIa'!H23</f>
        <v>0</v>
      </c>
      <c r="I14" s="220">
        <f>'TABELA IIa'!I23</f>
        <v>0</v>
      </c>
      <c r="J14" s="220">
        <f>'TABELA IIa'!J23</f>
        <v>0</v>
      </c>
      <c r="K14" s="220">
        <f>'TABELA IIa'!K23</f>
        <v>0</v>
      </c>
      <c r="L14" s="220">
        <f>'TABELA IIa'!L23</f>
        <v>0</v>
      </c>
      <c r="M14" s="220">
        <f>'TABELA IIa'!M23</f>
        <v>0</v>
      </c>
      <c r="N14" s="220">
        <f>'TABELA IIa'!N23</f>
        <v>0</v>
      </c>
      <c r="O14" s="220">
        <f>'TABELA IIa'!O23</f>
        <v>0</v>
      </c>
      <c r="P14" s="220">
        <f>'TABELA IIa'!P23</f>
        <v>0</v>
      </c>
      <c r="Q14" s="220">
        <f>'TABELA IIa'!Q23</f>
        <v>0</v>
      </c>
      <c r="R14" s="220" t="str">
        <f>'TABELA IIa'!R23</f>
        <v/>
      </c>
      <c r="S14" s="220" t="str">
        <f>'TABELA IIa'!S23</f>
        <v/>
      </c>
      <c r="T14" s="220" t="str">
        <f>'TABELA IIa'!T23</f>
        <v/>
      </c>
      <c r="U14" s="220" t="str">
        <f>'TABELA IIa'!U23</f>
        <v/>
      </c>
      <c r="V14" s="220">
        <f>'TABELA IIa'!V23</f>
        <v>0</v>
      </c>
      <c r="W14" s="220">
        <f>'TABELA IIa'!W23</f>
        <v>0</v>
      </c>
      <c r="X14" s="220">
        <f>'TABELA IIa'!X23</f>
        <v>0</v>
      </c>
      <c r="Y14" s="220" t="str">
        <f>'TABELA IIa'!Y23</f>
        <v/>
      </c>
      <c r="Z14" s="220" t="str">
        <f>'TABELA IIa'!Z23</f>
        <v/>
      </c>
      <c r="AA14" s="220" t="str">
        <f>'TABELA IIa'!AA23</f>
        <v/>
      </c>
      <c r="AB14" s="220" t="str">
        <f>'TABELA IIa'!AB23</f>
        <v/>
      </c>
      <c r="AC14" s="220">
        <f>'TABELA IIa'!AC23</f>
        <v>0</v>
      </c>
      <c r="AD14" s="220" t="str">
        <f>'TABELA IIa'!AD23</f>
        <v/>
      </c>
    </row>
    <row r="15" spans="1:30" x14ac:dyDescent="0.2">
      <c r="A15" s="220">
        <f>'TABELA I'!$K$2</f>
        <v>0</v>
      </c>
      <c r="B15" s="220">
        <f>'TABELA I'!$K$1</f>
        <v>2022</v>
      </c>
      <c r="C15" s="220" t="str">
        <f t="shared" ref="C15:F15" si="12">C14</f>
        <v/>
      </c>
      <c r="D15" s="220">
        <f t="shared" si="12"/>
        <v>0</v>
      </c>
      <c r="E15" s="220" t="str">
        <f t="shared" si="12"/>
        <v/>
      </c>
      <c r="F15" s="220" t="str">
        <f t="shared" si="12"/>
        <v>Nije ocijenjen</v>
      </c>
      <c r="G15" s="220" t="str">
        <f>'TABELA IIa'!G24</f>
        <v>KTRZ, KTPO, KTO</v>
      </c>
      <c r="H15" s="220">
        <f>'TABELA IIa'!H24</f>
        <v>0</v>
      </c>
      <c r="I15" s="220">
        <f>'TABELA IIa'!I24</f>
        <v>0</v>
      </c>
      <c r="J15" s="220">
        <f>'TABELA IIa'!J24</f>
        <v>0</v>
      </c>
      <c r="K15" s="220">
        <f>'TABELA IIa'!K24</f>
        <v>0</v>
      </c>
      <c r="L15" s="220">
        <f>'TABELA IIa'!L24</f>
        <v>0</v>
      </c>
      <c r="M15" s="220">
        <f>'TABELA IIa'!M24</f>
        <v>0</v>
      </c>
      <c r="N15" s="220">
        <f>'TABELA IIa'!N24</f>
        <v>0</v>
      </c>
      <c r="O15" s="220">
        <f>'TABELA IIa'!O24</f>
        <v>0</v>
      </c>
      <c r="P15" s="220">
        <f>'TABELA IIa'!P24</f>
        <v>0</v>
      </c>
      <c r="Q15" s="220">
        <f>'TABELA IIa'!Q24</f>
        <v>0</v>
      </c>
      <c r="R15" s="220" t="str">
        <f>'TABELA IIa'!R24</f>
        <v/>
      </c>
      <c r="S15" s="220" t="str">
        <f>'TABELA IIa'!S24</f>
        <v/>
      </c>
      <c r="T15" s="220" t="str">
        <f>'TABELA IIa'!T24</f>
        <v/>
      </c>
      <c r="U15" s="220" t="str">
        <f t="shared" ref="U15:AD15" si="13">U14</f>
        <v/>
      </c>
      <c r="V15" s="220">
        <f t="shared" si="13"/>
        <v>0</v>
      </c>
      <c r="W15" s="220">
        <f t="shared" si="13"/>
        <v>0</v>
      </c>
      <c r="X15" s="220">
        <f t="shared" si="13"/>
        <v>0</v>
      </c>
      <c r="Y15" s="220" t="str">
        <f t="shared" si="13"/>
        <v/>
      </c>
      <c r="Z15" s="220" t="str">
        <f t="shared" si="13"/>
        <v/>
      </c>
      <c r="AA15" s="220" t="str">
        <f t="shared" si="13"/>
        <v/>
      </c>
      <c r="AB15" s="220" t="str">
        <f t="shared" si="13"/>
        <v/>
      </c>
      <c r="AC15" s="220">
        <f t="shared" si="13"/>
        <v>0</v>
      </c>
      <c r="AD15" s="220" t="str">
        <f t="shared" si="13"/>
        <v/>
      </c>
    </row>
    <row r="16" spans="1:30" x14ac:dyDescent="0.2">
      <c r="A16" s="220">
        <f>'TABELA I'!$K$2</f>
        <v>0</v>
      </c>
      <c r="B16" s="220">
        <f>'TABELA I'!$K$1</f>
        <v>2022</v>
      </c>
      <c r="C16" s="220" t="str">
        <f>'TABELA IIa'!C25</f>
        <v/>
      </c>
      <c r="D16" s="220">
        <f>'TABELA IIa'!D25</f>
        <v>0</v>
      </c>
      <c r="E16" s="220" t="str">
        <f>'TABELA IIa'!E25</f>
        <v/>
      </c>
      <c r="F16" s="220" t="str">
        <f>'TABELA IIa'!F25</f>
        <v>Nije ocijenjen</v>
      </c>
      <c r="G16" s="220" t="str">
        <f>'TABELA IIa'!G25</f>
        <v>KT, KTK, KTT i KTM</v>
      </c>
      <c r="H16" s="220">
        <f>'TABELA IIa'!H25</f>
        <v>0</v>
      </c>
      <c r="I16" s="220">
        <f>'TABELA IIa'!I25</f>
        <v>0</v>
      </c>
      <c r="J16" s="220">
        <f>'TABELA IIa'!J25</f>
        <v>0</v>
      </c>
      <c r="K16" s="220">
        <f>'TABELA IIa'!K25</f>
        <v>0</v>
      </c>
      <c r="L16" s="220">
        <f>'TABELA IIa'!L25</f>
        <v>0</v>
      </c>
      <c r="M16" s="220">
        <f>'TABELA IIa'!M25</f>
        <v>0</v>
      </c>
      <c r="N16" s="220">
        <f>'TABELA IIa'!N25</f>
        <v>0</v>
      </c>
      <c r="O16" s="220">
        <f>'TABELA IIa'!O25</f>
        <v>0</v>
      </c>
      <c r="P16" s="220">
        <f>'TABELA IIa'!P25</f>
        <v>0</v>
      </c>
      <c r="Q16" s="220">
        <f>'TABELA IIa'!Q25</f>
        <v>0</v>
      </c>
      <c r="R16" s="220" t="str">
        <f>'TABELA IIa'!R25</f>
        <v/>
      </c>
      <c r="S16" s="220" t="str">
        <f>'TABELA IIa'!S25</f>
        <v/>
      </c>
      <c r="T16" s="220" t="str">
        <f>'TABELA IIa'!T25</f>
        <v/>
      </c>
      <c r="U16" s="220" t="str">
        <f>'TABELA IIa'!U25</f>
        <v/>
      </c>
      <c r="V16" s="220">
        <f>'TABELA IIa'!V25</f>
        <v>0</v>
      </c>
      <c r="W16" s="220">
        <f>'TABELA IIa'!W25</f>
        <v>0</v>
      </c>
      <c r="X16" s="220">
        <f>'TABELA IIa'!X25</f>
        <v>0</v>
      </c>
      <c r="Y16" s="220" t="str">
        <f>'TABELA IIa'!Y25</f>
        <v/>
      </c>
      <c r="Z16" s="220" t="str">
        <f>'TABELA IIa'!Z25</f>
        <v/>
      </c>
      <c r="AA16" s="220" t="str">
        <f>'TABELA IIa'!AA25</f>
        <v/>
      </c>
      <c r="AB16" s="220" t="str">
        <f>'TABELA IIa'!AB25</f>
        <v/>
      </c>
      <c r="AC16" s="220">
        <f>'TABELA IIa'!AC25</f>
        <v>0</v>
      </c>
      <c r="AD16" s="220" t="str">
        <f>'TABELA IIa'!AD25</f>
        <v/>
      </c>
    </row>
    <row r="17" spans="1:30" x14ac:dyDescent="0.2">
      <c r="A17" s="220">
        <f>'TABELA I'!$K$2</f>
        <v>0</v>
      </c>
      <c r="B17" s="220">
        <f>'TABELA I'!$K$1</f>
        <v>2022</v>
      </c>
      <c r="C17" s="220" t="str">
        <f t="shared" ref="C17:F17" si="14">C16</f>
        <v/>
      </c>
      <c r="D17" s="220">
        <f t="shared" si="14"/>
        <v>0</v>
      </c>
      <c r="E17" s="220" t="str">
        <f t="shared" si="14"/>
        <v/>
      </c>
      <c r="F17" s="220" t="str">
        <f t="shared" si="14"/>
        <v>Nije ocijenjen</v>
      </c>
      <c r="G17" s="220" t="str">
        <f>'TABELA IIa'!G26</f>
        <v>KTRZ, KTPO, KTO</v>
      </c>
      <c r="H17" s="220">
        <f>'TABELA IIa'!H26</f>
        <v>0</v>
      </c>
      <c r="I17" s="220">
        <f>'TABELA IIa'!I26</f>
        <v>0</v>
      </c>
      <c r="J17" s="220">
        <f>'TABELA IIa'!J26</f>
        <v>0</v>
      </c>
      <c r="K17" s="220">
        <f>'TABELA IIa'!K26</f>
        <v>0</v>
      </c>
      <c r="L17" s="220">
        <f>'TABELA IIa'!L26</f>
        <v>0</v>
      </c>
      <c r="M17" s="220">
        <f>'TABELA IIa'!M26</f>
        <v>0</v>
      </c>
      <c r="N17" s="220">
        <f>'TABELA IIa'!N26</f>
        <v>0</v>
      </c>
      <c r="O17" s="220">
        <f>'TABELA IIa'!O26</f>
        <v>0</v>
      </c>
      <c r="P17" s="220">
        <f>'TABELA IIa'!P26</f>
        <v>0</v>
      </c>
      <c r="Q17" s="220">
        <f>'TABELA IIa'!Q26</f>
        <v>0</v>
      </c>
      <c r="R17" s="220" t="str">
        <f>'TABELA IIa'!R26</f>
        <v/>
      </c>
      <c r="S17" s="220" t="str">
        <f>'TABELA IIa'!S26</f>
        <v/>
      </c>
      <c r="T17" s="220" t="str">
        <f>'TABELA IIa'!T26</f>
        <v/>
      </c>
      <c r="U17" s="220" t="str">
        <f t="shared" ref="U17:AD17" si="15">U16</f>
        <v/>
      </c>
      <c r="V17" s="220">
        <f t="shared" si="15"/>
        <v>0</v>
      </c>
      <c r="W17" s="220">
        <f t="shared" si="15"/>
        <v>0</v>
      </c>
      <c r="X17" s="220">
        <f t="shared" si="15"/>
        <v>0</v>
      </c>
      <c r="Y17" s="220" t="str">
        <f t="shared" si="15"/>
        <v/>
      </c>
      <c r="Z17" s="220" t="str">
        <f t="shared" si="15"/>
        <v/>
      </c>
      <c r="AA17" s="220" t="str">
        <f t="shared" si="15"/>
        <v/>
      </c>
      <c r="AB17" s="220" t="str">
        <f t="shared" si="15"/>
        <v/>
      </c>
      <c r="AC17" s="220">
        <f t="shared" si="15"/>
        <v>0</v>
      </c>
      <c r="AD17" s="220" t="str">
        <f t="shared" si="15"/>
        <v/>
      </c>
    </row>
    <row r="18" spans="1:30" x14ac:dyDescent="0.2">
      <c r="A18" s="220">
        <f>'TABELA I'!$K$2</f>
        <v>0</v>
      </c>
      <c r="B18" s="220">
        <f>'TABELA I'!$K$1</f>
        <v>2022</v>
      </c>
      <c r="C18" s="220" t="str">
        <f>'TABELA IIa'!C27</f>
        <v/>
      </c>
      <c r="D18" s="220">
        <f>'TABELA IIa'!D27</f>
        <v>0</v>
      </c>
      <c r="E18" s="220" t="str">
        <f>'TABELA IIa'!E27</f>
        <v/>
      </c>
      <c r="F18" s="220" t="str">
        <f>'TABELA IIa'!F27</f>
        <v>Nije ocijenjen</v>
      </c>
      <c r="G18" s="220" t="str">
        <f>'TABELA IIa'!G27</f>
        <v>KT, KTK, KTT i KTM</v>
      </c>
      <c r="H18" s="220">
        <f>'TABELA IIa'!H27</f>
        <v>0</v>
      </c>
      <c r="I18" s="220">
        <f>'TABELA IIa'!I27</f>
        <v>0</v>
      </c>
      <c r="J18" s="220">
        <f>'TABELA IIa'!J27</f>
        <v>0</v>
      </c>
      <c r="K18" s="220">
        <f>'TABELA IIa'!K27</f>
        <v>0</v>
      </c>
      <c r="L18" s="220">
        <f>'TABELA IIa'!L27</f>
        <v>0</v>
      </c>
      <c r="M18" s="220">
        <f>'TABELA IIa'!M27</f>
        <v>0</v>
      </c>
      <c r="N18" s="220">
        <f>'TABELA IIa'!N27</f>
        <v>0</v>
      </c>
      <c r="O18" s="220">
        <f>'TABELA IIa'!O27</f>
        <v>0</v>
      </c>
      <c r="P18" s="220">
        <f>'TABELA IIa'!P27</f>
        <v>0</v>
      </c>
      <c r="Q18" s="220">
        <f>'TABELA IIa'!Q27</f>
        <v>0</v>
      </c>
      <c r="R18" s="220" t="str">
        <f>'TABELA IIa'!R27</f>
        <v/>
      </c>
      <c r="S18" s="220" t="str">
        <f>'TABELA IIa'!S27</f>
        <v/>
      </c>
      <c r="T18" s="220" t="str">
        <f>'TABELA IIa'!T27</f>
        <v/>
      </c>
      <c r="U18" s="220" t="str">
        <f>'TABELA IIa'!U27</f>
        <v/>
      </c>
      <c r="V18" s="220">
        <f>'TABELA IIa'!V27</f>
        <v>0</v>
      </c>
      <c r="W18" s="220">
        <f>'TABELA IIa'!W27</f>
        <v>0</v>
      </c>
      <c r="X18" s="220">
        <f>'TABELA IIa'!X27</f>
        <v>0</v>
      </c>
      <c r="Y18" s="220" t="str">
        <f>'TABELA IIa'!Y27</f>
        <v/>
      </c>
      <c r="Z18" s="220" t="str">
        <f>'TABELA IIa'!Z27</f>
        <v/>
      </c>
      <c r="AA18" s="220" t="str">
        <f>'TABELA IIa'!AA27</f>
        <v/>
      </c>
      <c r="AB18" s="220" t="str">
        <f>'TABELA IIa'!AB27</f>
        <v/>
      </c>
      <c r="AC18" s="220">
        <f>'TABELA IIa'!AC27</f>
        <v>0</v>
      </c>
      <c r="AD18" s="220" t="str">
        <f>'TABELA IIa'!AD27</f>
        <v/>
      </c>
    </row>
    <row r="19" spans="1:30" x14ac:dyDescent="0.2">
      <c r="A19" s="220">
        <f>'TABELA I'!$K$2</f>
        <v>0</v>
      </c>
      <c r="B19" s="220">
        <f>'TABELA I'!$K$1</f>
        <v>2022</v>
      </c>
      <c r="C19" s="220" t="str">
        <f t="shared" ref="C19:F19" si="16">C18</f>
        <v/>
      </c>
      <c r="D19" s="220">
        <f t="shared" si="16"/>
        <v>0</v>
      </c>
      <c r="E19" s="220" t="str">
        <f t="shared" si="16"/>
        <v/>
      </c>
      <c r="F19" s="220" t="str">
        <f t="shared" si="16"/>
        <v>Nije ocijenjen</v>
      </c>
      <c r="G19" s="220" t="str">
        <f>'TABELA IIa'!G28</f>
        <v>KTRZ, KTPO, KTO</v>
      </c>
      <c r="H19" s="220">
        <f>'TABELA IIa'!H28</f>
        <v>0</v>
      </c>
      <c r="I19" s="220">
        <f>'TABELA IIa'!I28</f>
        <v>0</v>
      </c>
      <c r="J19" s="220">
        <f>'TABELA IIa'!J28</f>
        <v>0</v>
      </c>
      <c r="K19" s="220">
        <f>'TABELA IIa'!K28</f>
        <v>0</v>
      </c>
      <c r="L19" s="220">
        <f>'TABELA IIa'!L28</f>
        <v>0</v>
      </c>
      <c r="M19" s="220">
        <f>'TABELA IIa'!M28</f>
        <v>0</v>
      </c>
      <c r="N19" s="220">
        <f>'TABELA IIa'!N28</f>
        <v>0</v>
      </c>
      <c r="O19" s="220">
        <f>'TABELA IIa'!O28</f>
        <v>0</v>
      </c>
      <c r="P19" s="220">
        <f>'TABELA IIa'!P28</f>
        <v>0</v>
      </c>
      <c r="Q19" s="220">
        <f>'TABELA IIa'!Q28</f>
        <v>0</v>
      </c>
      <c r="R19" s="220" t="str">
        <f>'TABELA IIa'!R28</f>
        <v/>
      </c>
      <c r="S19" s="220" t="str">
        <f>'TABELA IIa'!S28</f>
        <v/>
      </c>
      <c r="T19" s="220" t="str">
        <f>'TABELA IIa'!T28</f>
        <v/>
      </c>
      <c r="U19" s="220" t="str">
        <f t="shared" ref="U19:AD19" si="17">U18</f>
        <v/>
      </c>
      <c r="V19" s="220">
        <f t="shared" si="17"/>
        <v>0</v>
      </c>
      <c r="W19" s="220">
        <f t="shared" si="17"/>
        <v>0</v>
      </c>
      <c r="X19" s="220">
        <f t="shared" si="17"/>
        <v>0</v>
      </c>
      <c r="Y19" s="220" t="str">
        <f t="shared" si="17"/>
        <v/>
      </c>
      <c r="Z19" s="220" t="str">
        <f t="shared" si="17"/>
        <v/>
      </c>
      <c r="AA19" s="220" t="str">
        <f t="shared" si="17"/>
        <v/>
      </c>
      <c r="AB19" s="220" t="str">
        <f t="shared" si="17"/>
        <v/>
      </c>
      <c r="AC19" s="220">
        <f t="shared" si="17"/>
        <v>0</v>
      </c>
      <c r="AD19" s="220" t="str">
        <f t="shared" si="17"/>
        <v/>
      </c>
    </row>
    <row r="20" spans="1:30" x14ac:dyDescent="0.2">
      <c r="A20" s="220">
        <f>'TABELA I'!$K$2</f>
        <v>0</v>
      </c>
      <c r="B20" s="220">
        <f>'TABELA I'!$K$1</f>
        <v>2022</v>
      </c>
      <c r="C20" s="220" t="str">
        <f>'TABELA IIa'!C29</f>
        <v/>
      </c>
      <c r="D20" s="220">
        <f>'TABELA IIa'!D29</f>
        <v>0</v>
      </c>
      <c r="E20" s="220" t="str">
        <f>'TABELA IIa'!E29</f>
        <v/>
      </c>
      <c r="F20" s="220" t="str">
        <f>'TABELA IIa'!F29</f>
        <v>Nije ocijenjen</v>
      </c>
      <c r="G20" s="220" t="str">
        <f>'TABELA IIa'!G29</f>
        <v>KT, KTK, KTT i KTM</v>
      </c>
      <c r="H20" s="220">
        <f>'TABELA IIa'!H29</f>
        <v>0</v>
      </c>
      <c r="I20" s="220">
        <f>'TABELA IIa'!I29</f>
        <v>0</v>
      </c>
      <c r="J20" s="220">
        <f>'TABELA IIa'!J29</f>
        <v>0</v>
      </c>
      <c r="K20" s="220">
        <f>'TABELA IIa'!K29</f>
        <v>0</v>
      </c>
      <c r="L20" s="220">
        <f>'TABELA IIa'!L29</f>
        <v>0</v>
      </c>
      <c r="M20" s="220">
        <f>'TABELA IIa'!M29</f>
        <v>0</v>
      </c>
      <c r="N20" s="220">
        <f>'TABELA IIa'!N29</f>
        <v>0</v>
      </c>
      <c r="O20" s="220">
        <f>'TABELA IIa'!O29</f>
        <v>0</v>
      </c>
      <c r="P20" s="220">
        <f>'TABELA IIa'!P29</f>
        <v>0</v>
      </c>
      <c r="Q20" s="220">
        <f>'TABELA IIa'!Q29</f>
        <v>0</v>
      </c>
      <c r="R20" s="220" t="str">
        <f>'TABELA IIa'!R29</f>
        <v/>
      </c>
      <c r="S20" s="220" t="str">
        <f>'TABELA IIa'!S29</f>
        <v/>
      </c>
      <c r="T20" s="220" t="str">
        <f>'TABELA IIa'!T29</f>
        <v/>
      </c>
      <c r="U20" s="220" t="str">
        <f>'TABELA IIa'!U29</f>
        <v/>
      </c>
      <c r="V20" s="220">
        <f>'TABELA IIa'!V29</f>
        <v>0</v>
      </c>
      <c r="W20" s="220">
        <f>'TABELA IIa'!W29</f>
        <v>0</v>
      </c>
      <c r="X20" s="220">
        <f>'TABELA IIa'!X29</f>
        <v>0</v>
      </c>
      <c r="Y20" s="220" t="str">
        <f>'TABELA IIa'!Y29</f>
        <v/>
      </c>
      <c r="Z20" s="220" t="str">
        <f>'TABELA IIa'!Z29</f>
        <v/>
      </c>
      <c r="AA20" s="220" t="str">
        <f>'TABELA IIa'!AA29</f>
        <v/>
      </c>
      <c r="AB20" s="220" t="str">
        <f>'TABELA IIa'!AB29</f>
        <v/>
      </c>
      <c r="AC20" s="220">
        <f>'TABELA IIa'!AC29</f>
        <v>0</v>
      </c>
      <c r="AD20" s="220" t="str">
        <f>'TABELA IIa'!AD29</f>
        <v/>
      </c>
    </row>
    <row r="21" spans="1:30" x14ac:dyDescent="0.2">
      <c r="A21" s="220">
        <f>'TABELA I'!$K$2</f>
        <v>0</v>
      </c>
      <c r="B21" s="220">
        <f>'TABELA I'!$K$1</f>
        <v>2022</v>
      </c>
      <c r="C21" s="220" t="str">
        <f t="shared" ref="C21:F21" si="18">C20</f>
        <v/>
      </c>
      <c r="D21" s="220">
        <f t="shared" si="18"/>
        <v>0</v>
      </c>
      <c r="E21" s="220" t="str">
        <f t="shared" si="18"/>
        <v/>
      </c>
      <c r="F21" s="220" t="str">
        <f t="shared" si="18"/>
        <v>Nije ocijenjen</v>
      </c>
      <c r="G21" s="220" t="str">
        <f>'TABELA IIa'!G30</f>
        <v>KTRZ, KTPO, KTO</v>
      </c>
      <c r="H21" s="220">
        <f>'TABELA IIa'!H30</f>
        <v>0</v>
      </c>
      <c r="I21" s="220">
        <f>'TABELA IIa'!I30</f>
        <v>0</v>
      </c>
      <c r="J21" s="220">
        <f>'TABELA IIa'!J30</f>
        <v>0</v>
      </c>
      <c r="K21" s="220">
        <f>'TABELA IIa'!K30</f>
        <v>0</v>
      </c>
      <c r="L21" s="220">
        <f>'TABELA IIa'!L30</f>
        <v>0</v>
      </c>
      <c r="M21" s="220">
        <f>'TABELA IIa'!M30</f>
        <v>0</v>
      </c>
      <c r="N21" s="220">
        <f>'TABELA IIa'!N30</f>
        <v>0</v>
      </c>
      <c r="O21" s="220">
        <f>'TABELA IIa'!O30</f>
        <v>0</v>
      </c>
      <c r="P21" s="220">
        <f>'TABELA IIa'!P30</f>
        <v>0</v>
      </c>
      <c r="Q21" s="220">
        <f>'TABELA IIa'!Q30</f>
        <v>0</v>
      </c>
      <c r="R21" s="220" t="str">
        <f>'TABELA IIa'!R30</f>
        <v/>
      </c>
      <c r="S21" s="220" t="str">
        <f>'TABELA IIa'!S30</f>
        <v/>
      </c>
      <c r="T21" s="220" t="str">
        <f>'TABELA IIa'!T30</f>
        <v/>
      </c>
      <c r="U21" s="220" t="str">
        <f t="shared" ref="U21:AD21" si="19">U20</f>
        <v/>
      </c>
      <c r="V21" s="220">
        <f t="shared" si="19"/>
        <v>0</v>
      </c>
      <c r="W21" s="220">
        <f t="shared" si="19"/>
        <v>0</v>
      </c>
      <c r="X21" s="220">
        <f t="shared" si="19"/>
        <v>0</v>
      </c>
      <c r="Y21" s="220" t="str">
        <f t="shared" si="19"/>
        <v/>
      </c>
      <c r="Z21" s="220" t="str">
        <f t="shared" si="19"/>
        <v/>
      </c>
      <c r="AA21" s="220" t="str">
        <f t="shared" si="19"/>
        <v/>
      </c>
      <c r="AB21" s="220" t="str">
        <f t="shared" si="19"/>
        <v/>
      </c>
      <c r="AC21" s="220">
        <f t="shared" si="19"/>
        <v>0</v>
      </c>
      <c r="AD21" s="220" t="str">
        <f t="shared" si="19"/>
        <v/>
      </c>
    </row>
    <row r="22" spans="1:30" s="215" customFormat="1" x14ac:dyDescent="0.2">
      <c r="A22" s="220">
        <f>'TABELA I'!$K$2</f>
        <v>0</v>
      </c>
      <c r="B22" s="220">
        <f>'TABELA I'!$K$1</f>
        <v>2022</v>
      </c>
      <c r="C22" s="220" t="str">
        <f>'TABELA IIa'!C31</f>
        <v/>
      </c>
      <c r="D22" s="220">
        <f>'TABELA IIa'!D31</f>
        <v>0</v>
      </c>
      <c r="E22" s="220" t="str">
        <f>'TABELA IIa'!E31</f>
        <v/>
      </c>
      <c r="F22" s="220" t="str">
        <f>'TABELA IIa'!F31</f>
        <v>Nije ocijenjen</v>
      </c>
      <c r="G22" s="220" t="str">
        <f>'TABELA IIa'!G31</f>
        <v>KT, KTK, KTT i KTM</v>
      </c>
      <c r="H22" s="220">
        <f>'TABELA IIa'!H31</f>
        <v>0</v>
      </c>
      <c r="I22" s="220">
        <f>'TABELA IIa'!I31</f>
        <v>0</v>
      </c>
      <c r="J22" s="220">
        <f>'TABELA IIa'!J31</f>
        <v>0</v>
      </c>
      <c r="K22" s="220">
        <f>'TABELA IIa'!K31</f>
        <v>0</v>
      </c>
      <c r="L22" s="220">
        <f>'TABELA IIa'!L31</f>
        <v>0</v>
      </c>
      <c r="M22" s="220">
        <f>'TABELA IIa'!M31</f>
        <v>0</v>
      </c>
      <c r="N22" s="220">
        <f>'TABELA IIa'!N31</f>
        <v>0</v>
      </c>
      <c r="O22" s="220">
        <f>'TABELA IIa'!O31</f>
        <v>0</v>
      </c>
      <c r="P22" s="220">
        <f>'TABELA IIa'!P31</f>
        <v>0</v>
      </c>
      <c r="Q22" s="220">
        <f>'TABELA IIa'!Q31</f>
        <v>0</v>
      </c>
      <c r="R22" s="220" t="str">
        <f>'TABELA IIa'!R31</f>
        <v/>
      </c>
      <c r="S22" s="220" t="str">
        <f>'TABELA IIa'!S31</f>
        <v/>
      </c>
      <c r="T22" s="220" t="str">
        <f>'TABELA IIa'!T31</f>
        <v/>
      </c>
      <c r="U22" s="220" t="str">
        <f>'TABELA IIa'!U31</f>
        <v/>
      </c>
      <c r="V22" s="220">
        <f>'TABELA IIa'!V31</f>
        <v>0</v>
      </c>
      <c r="W22" s="220">
        <f>'TABELA IIa'!W31</f>
        <v>0</v>
      </c>
      <c r="X22" s="220">
        <f>'TABELA IIa'!X31</f>
        <v>0</v>
      </c>
      <c r="Y22" s="220" t="str">
        <f>'TABELA IIa'!Y31</f>
        <v/>
      </c>
      <c r="Z22" s="220" t="str">
        <f>'TABELA IIa'!Z31</f>
        <v/>
      </c>
      <c r="AA22" s="220" t="str">
        <f>'TABELA IIa'!AA31</f>
        <v/>
      </c>
      <c r="AB22" s="220" t="str">
        <f>'TABELA IIa'!AB31</f>
        <v/>
      </c>
      <c r="AC22" s="220">
        <f>'TABELA IIa'!AC31</f>
        <v>0</v>
      </c>
      <c r="AD22" s="220" t="str">
        <f>'TABELA IIa'!AD31</f>
        <v/>
      </c>
    </row>
    <row r="23" spans="1:30" s="215" customFormat="1" x14ac:dyDescent="0.2">
      <c r="A23" s="220">
        <f>'TABELA I'!$K$2</f>
        <v>0</v>
      </c>
      <c r="B23" s="220">
        <f>'TABELA I'!$K$1</f>
        <v>2022</v>
      </c>
      <c r="C23" s="220" t="str">
        <f t="shared" ref="C23:F23" si="20">C22</f>
        <v/>
      </c>
      <c r="D23" s="220">
        <f t="shared" si="20"/>
        <v>0</v>
      </c>
      <c r="E23" s="220" t="str">
        <f t="shared" si="20"/>
        <v/>
      </c>
      <c r="F23" s="220" t="str">
        <f t="shared" si="20"/>
        <v>Nije ocijenjen</v>
      </c>
      <c r="G23" s="220" t="str">
        <f>'TABELA IIa'!G32</f>
        <v>KTRZ, KTPO, KTO</v>
      </c>
      <c r="H23" s="220">
        <f>'TABELA IIa'!H32</f>
        <v>0</v>
      </c>
      <c r="I23" s="220">
        <f>'TABELA IIa'!I32</f>
        <v>0</v>
      </c>
      <c r="J23" s="220">
        <f>'TABELA IIa'!J32</f>
        <v>0</v>
      </c>
      <c r="K23" s="220">
        <f>'TABELA IIa'!K32</f>
        <v>0</v>
      </c>
      <c r="L23" s="220">
        <f>'TABELA IIa'!L32</f>
        <v>0</v>
      </c>
      <c r="M23" s="220">
        <f>'TABELA IIa'!M32</f>
        <v>0</v>
      </c>
      <c r="N23" s="220">
        <f>'TABELA IIa'!N32</f>
        <v>0</v>
      </c>
      <c r="O23" s="220">
        <f>'TABELA IIa'!O32</f>
        <v>0</v>
      </c>
      <c r="P23" s="220">
        <f>'TABELA IIa'!P32</f>
        <v>0</v>
      </c>
      <c r="Q23" s="220">
        <f>'TABELA IIa'!Q32</f>
        <v>0</v>
      </c>
      <c r="R23" s="220" t="str">
        <f>'TABELA IIa'!R32</f>
        <v/>
      </c>
      <c r="S23" s="220" t="str">
        <f>'TABELA IIa'!S32</f>
        <v/>
      </c>
      <c r="T23" s="220" t="str">
        <f>'TABELA IIa'!T32</f>
        <v/>
      </c>
      <c r="U23" s="220" t="str">
        <f t="shared" ref="U23:AD23" si="21">U22</f>
        <v/>
      </c>
      <c r="V23" s="220">
        <f t="shared" si="21"/>
        <v>0</v>
      </c>
      <c r="W23" s="220">
        <f t="shared" si="21"/>
        <v>0</v>
      </c>
      <c r="X23" s="220">
        <f t="shared" si="21"/>
        <v>0</v>
      </c>
      <c r="Y23" s="220" t="str">
        <f t="shared" si="21"/>
        <v/>
      </c>
      <c r="Z23" s="220" t="str">
        <f t="shared" si="21"/>
        <v/>
      </c>
      <c r="AA23" s="220" t="str">
        <f t="shared" si="21"/>
        <v/>
      </c>
      <c r="AB23" s="220" t="str">
        <f t="shared" si="21"/>
        <v/>
      </c>
      <c r="AC23" s="220">
        <f t="shared" si="21"/>
        <v>0</v>
      </c>
      <c r="AD23" s="220" t="str">
        <f t="shared" si="21"/>
        <v/>
      </c>
    </row>
    <row r="24" spans="1:30" s="215" customFormat="1" x14ac:dyDescent="0.2">
      <c r="A24" s="220">
        <f>'TABELA I'!$K$2</f>
        <v>0</v>
      </c>
      <c r="B24" s="220">
        <f>'TABELA I'!$K$1</f>
        <v>2022</v>
      </c>
      <c r="C24" s="220" t="str">
        <f>'TABELA IIa'!C33</f>
        <v/>
      </c>
      <c r="D24" s="220">
        <f>'TABELA IIa'!D33</f>
        <v>0</v>
      </c>
      <c r="E24" s="220" t="str">
        <f>'TABELA IIa'!E33</f>
        <v/>
      </c>
      <c r="F24" s="220" t="str">
        <f>'TABELA IIa'!F33</f>
        <v>Nije ocijenjen</v>
      </c>
      <c r="G24" s="220" t="str">
        <f>'TABELA IIa'!G33</f>
        <v>KT, KTK, KTT i KTM</v>
      </c>
      <c r="H24" s="220">
        <f>'TABELA IIa'!H33</f>
        <v>0</v>
      </c>
      <c r="I24" s="220">
        <f>'TABELA IIa'!I33</f>
        <v>0</v>
      </c>
      <c r="J24" s="220">
        <f>'TABELA IIa'!J33</f>
        <v>0</v>
      </c>
      <c r="K24" s="220">
        <f>'TABELA IIa'!K33</f>
        <v>0</v>
      </c>
      <c r="L24" s="220">
        <f>'TABELA IIa'!L33</f>
        <v>0</v>
      </c>
      <c r="M24" s="220">
        <f>'TABELA IIa'!M33</f>
        <v>0</v>
      </c>
      <c r="N24" s="220">
        <f>'TABELA IIa'!N33</f>
        <v>0</v>
      </c>
      <c r="O24" s="220">
        <f>'TABELA IIa'!O33</f>
        <v>0</v>
      </c>
      <c r="P24" s="220">
        <f>'TABELA IIa'!P33</f>
        <v>0</v>
      </c>
      <c r="Q24" s="220">
        <f>'TABELA IIa'!Q33</f>
        <v>0</v>
      </c>
      <c r="R24" s="220" t="str">
        <f>'TABELA IIa'!R33</f>
        <v/>
      </c>
      <c r="S24" s="220" t="str">
        <f>'TABELA IIa'!S33</f>
        <v/>
      </c>
      <c r="T24" s="220" t="str">
        <f>'TABELA IIa'!T33</f>
        <v/>
      </c>
      <c r="U24" s="220" t="str">
        <f>'TABELA IIa'!U33</f>
        <v/>
      </c>
      <c r="V24" s="220">
        <f>'TABELA IIa'!V33</f>
        <v>0</v>
      </c>
      <c r="W24" s="220">
        <f>'TABELA IIa'!W33</f>
        <v>0</v>
      </c>
      <c r="X24" s="220">
        <f>'TABELA IIa'!X33</f>
        <v>0</v>
      </c>
      <c r="Y24" s="220" t="str">
        <f>'TABELA IIa'!Y33</f>
        <v/>
      </c>
      <c r="Z24" s="220" t="str">
        <f>'TABELA IIa'!Z33</f>
        <v/>
      </c>
      <c r="AA24" s="220" t="str">
        <f>'TABELA IIa'!AA33</f>
        <v/>
      </c>
      <c r="AB24" s="220" t="str">
        <f>'TABELA IIa'!AB33</f>
        <v/>
      </c>
      <c r="AC24" s="220">
        <f>'TABELA IIa'!AC33</f>
        <v>0</v>
      </c>
      <c r="AD24" s="220" t="str">
        <f>'TABELA IIa'!AD33</f>
        <v/>
      </c>
    </row>
    <row r="25" spans="1:30" s="215" customFormat="1" x14ac:dyDescent="0.2">
      <c r="A25" s="220">
        <f>'TABELA I'!$K$2</f>
        <v>0</v>
      </c>
      <c r="B25" s="220">
        <f>'TABELA I'!$K$1</f>
        <v>2022</v>
      </c>
      <c r="C25" s="220" t="str">
        <f t="shared" ref="C25:F25" si="22">C24</f>
        <v/>
      </c>
      <c r="D25" s="220">
        <f t="shared" si="22"/>
        <v>0</v>
      </c>
      <c r="E25" s="220" t="str">
        <f t="shared" si="22"/>
        <v/>
      </c>
      <c r="F25" s="220" t="str">
        <f t="shared" si="22"/>
        <v>Nije ocijenjen</v>
      </c>
      <c r="G25" s="220" t="str">
        <f>'TABELA IIa'!G34</f>
        <v>KTRZ, KTPO, KTO</v>
      </c>
      <c r="H25" s="220">
        <f>'TABELA IIa'!H34</f>
        <v>0</v>
      </c>
      <c r="I25" s="220">
        <f>'TABELA IIa'!I34</f>
        <v>0</v>
      </c>
      <c r="J25" s="220">
        <f>'TABELA IIa'!J34</f>
        <v>0</v>
      </c>
      <c r="K25" s="220">
        <f>'TABELA IIa'!K34</f>
        <v>0</v>
      </c>
      <c r="L25" s="220">
        <f>'TABELA IIa'!L34</f>
        <v>0</v>
      </c>
      <c r="M25" s="220">
        <f>'TABELA IIa'!M34</f>
        <v>0</v>
      </c>
      <c r="N25" s="220">
        <f>'TABELA IIa'!N34</f>
        <v>0</v>
      </c>
      <c r="O25" s="220">
        <f>'TABELA IIa'!O34</f>
        <v>0</v>
      </c>
      <c r="P25" s="220">
        <f>'TABELA IIa'!P34</f>
        <v>0</v>
      </c>
      <c r="Q25" s="220">
        <f>'TABELA IIa'!Q34</f>
        <v>0</v>
      </c>
      <c r="R25" s="220" t="str">
        <f>'TABELA IIa'!R34</f>
        <v/>
      </c>
      <c r="S25" s="220" t="str">
        <f>'TABELA IIa'!S34</f>
        <v/>
      </c>
      <c r="T25" s="220" t="str">
        <f>'TABELA IIa'!T34</f>
        <v/>
      </c>
      <c r="U25" s="220" t="str">
        <f t="shared" ref="U25:AD25" si="23">U24</f>
        <v/>
      </c>
      <c r="V25" s="220">
        <f t="shared" si="23"/>
        <v>0</v>
      </c>
      <c r="W25" s="220">
        <f t="shared" si="23"/>
        <v>0</v>
      </c>
      <c r="X25" s="220">
        <f t="shared" si="23"/>
        <v>0</v>
      </c>
      <c r="Y25" s="220" t="str">
        <f t="shared" si="23"/>
        <v/>
      </c>
      <c r="Z25" s="220" t="str">
        <f t="shared" si="23"/>
        <v/>
      </c>
      <c r="AA25" s="220" t="str">
        <f t="shared" si="23"/>
        <v/>
      </c>
      <c r="AB25" s="220" t="str">
        <f t="shared" si="23"/>
        <v/>
      </c>
      <c r="AC25" s="220">
        <f t="shared" si="23"/>
        <v>0</v>
      </c>
      <c r="AD25" s="220" t="str">
        <f t="shared" si="23"/>
        <v/>
      </c>
    </row>
    <row r="26" spans="1:30" s="215" customFormat="1" x14ac:dyDescent="0.2">
      <c r="A26" s="220">
        <f>'TABELA I'!$K$2</f>
        <v>0</v>
      </c>
      <c r="B26" s="220">
        <f>'TABELA I'!$K$1</f>
        <v>2022</v>
      </c>
      <c r="C26" s="220" t="str">
        <f>'TABELA IIa'!C35</f>
        <v/>
      </c>
      <c r="D26" s="220">
        <f>'TABELA IIa'!D35</f>
        <v>0</v>
      </c>
      <c r="E26" s="220" t="str">
        <f>'TABELA IIa'!E35</f>
        <v/>
      </c>
      <c r="F26" s="220" t="str">
        <f>'TABELA IIa'!F35</f>
        <v>Nije ocijenjen</v>
      </c>
      <c r="G26" s="220" t="str">
        <f>'TABELA IIa'!G35</f>
        <v>KT, KTK, KTT i KTM</v>
      </c>
      <c r="H26" s="220">
        <f>'TABELA IIa'!H35</f>
        <v>0</v>
      </c>
      <c r="I26" s="220">
        <f>'TABELA IIa'!I35</f>
        <v>0</v>
      </c>
      <c r="J26" s="220">
        <f>'TABELA IIa'!J35</f>
        <v>0</v>
      </c>
      <c r="K26" s="220">
        <f>'TABELA IIa'!K35</f>
        <v>0</v>
      </c>
      <c r="L26" s="220">
        <f>'TABELA IIa'!L35</f>
        <v>0</v>
      </c>
      <c r="M26" s="220">
        <f>'TABELA IIa'!M35</f>
        <v>0</v>
      </c>
      <c r="N26" s="220">
        <f>'TABELA IIa'!N35</f>
        <v>0</v>
      </c>
      <c r="O26" s="220">
        <f>'TABELA IIa'!O35</f>
        <v>0</v>
      </c>
      <c r="P26" s="220">
        <f>'TABELA IIa'!P35</f>
        <v>0</v>
      </c>
      <c r="Q26" s="220">
        <f>'TABELA IIa'!Q35</f>
        <v>0</v>
      </c>
      <c r="R26" s="220" t="str">
        <f>'TABELA IIa'!R35</f>
        <v/>
      </c>
      <c r="S26" s="220" t="str">
        <f>'TABELA IIa'!S35</f>
        <v/>
      </c>
      <c r="T26" s="220" t="str">
        <f>'TABELA IIa'!T35</f>
        <v/>
      </c>
      <c r="U26" s="220" t="str">
        <f>'TABELA IIa'!U35</f>
        <v/>
      </c>
      <c r="V26" s="220">
        <f>'TABELA IIa'!V35</f>
        <v>0</v>
      </c>
      <c r="W26" s="220">
        <f>'TABELA IIa'!W35</f>
        <v>0</v>
      </c>
      <c r="X26" s="220">
        <f>'TABELA IIa'!X35</f>
        <v>0</v>
      </c>
      <c r="Y26" s="220" t="str">
        <f>'TABELA IIa'!Y35</f>
        <v/>
      </c>
      <c r="Z26" s="220" t="str">
        <f>'TABELA IIa'!Z35</f>
        <v/>
      </c>
      <c r="AA26" s="220" t="str">
        <f>'TABELA IIa'!AA35</f>
        <v/>
      </c>
      <c r="AB26" s="220" t="str">
        <f>'TABELA IIa'!AB35</f>
        <v/>
      </c>
      <c r="AC26" s="220">
        <f>'TABELA IIa'!AC35</f>
        <v>0</v>
      </c>
      <c r="AD26" s="220" t="str">
        <f>'TABELA IIa'!AD35</f>
        <v/>
      </c>
    </row>
    <row r="27" spans="1:30" s="215" customFormat="1" x14ac:dyDescent="0.2">
      <c r="A27" s="220">
        <f>'TABELA I'!$K$2</f>
        <v>0</v>
      </c>
      <c r="B27" s="220">
        <f>'TABELA I'!$K$1</f>
        <v>2022</v>
      </c>
      <c r="C27" s="220" t="str">
        <f t="shared" ref="C27:F27" si="24">C26</f>
        <v/>
      </c>
      <c r="D27" s="220">
        <f t="shared" si="24"/>
        <v>0</v>
      </c>
      <c r="E27" s="220" t="str">
        <f t="shared" si="24"/>
        <v/>
      </c>
      <c r="F27" s="220" t="str">
        <f t="shared" si="24"/>
        <v>Nije ocijenjen</v>
      </c>
      <c r="G27" s="220" t="str">
        <f>'TABELA IIa'!G36</f>
        <v>KTRZ, KTPO, KTO</v>
      </c>
      <c r="H27" s="220">
        <f>'TABELA IIa'!H36</f>
        <v>0</v>
      </c>
      <c r="I27" s="220">
        <f>'TABELA IIa'!I36</f>
        <v>0</v>
      </c>
      <c r="J27" s="220">
        <f>'TABELA IIa'!J36</f>
        <v>0</v>
      </c>
      <c r="K27" s="220">
        <f>'TABELA IIa'!K36</f>
        <v>0</v>
      </c>
      <c r="L27" s="220">
        <f>'TABELA IIa'!L36</f>
        <v>0</v>
      </c>
      <c r="M27" s="220">
        <f>'TABELA IIa'!M36</f>
        <v>0</v>
      </c>
      <c r="N27" s="220">
        <f>'TABELA IIa'!N36</f>
        <v>0</v>
      </c>
      <c r="O27" s="220">
        <f>'TABELA IIa'!O36</f>
        <v>0</v>
      </c>
      <c r="P27" s="220">
        <f>'TABELA IIa'!P36</f>
        <v>0</v>
      </c>
      <c r="Q27" s="220">
        <f>'TABELA IIa'!Q36</f>
        <v>0</v>
      </c>
      <c r="R27" s="220" t="str">
        <f>'TABELA IIa'!R36</f>
        <v/>
      </c>
      <c r="S27" s="220" t="str">
        <f>'TABELA IIa'!S36</f>
        <v/>
      </c>
      <c r="T27" s="220" t="str">
        <f>'TABELA IIa'!T36</f>
        <v/>
      </c>
      <c r="U27" s="220" t="str">
        <f t="shared" ref="U27:AD27" si="25">U26</f>
        <v/>
      </c>
      <c r="V27" s="220">
        <f t="shared" si="25"/>
        <v>0</v>
      </c>
      <c r="W27" s="220">
        <f t="shared" si="25"/>
        <v>0</v>
      </c>
      <c r="X27" s="220">
        <f t="shared" si="25"/>
        <v>0</v>
      </c>
      <c r="Y27" s="220" t="str">
        <f t="shared" si="25"/>
        <v/>
      </c>
      <c r="Z27" s="220" t="str">
        <f t="shared" si="25"/>
        <v/>
      </c>
      <c r="AA27" s="220" t="str">
        <f t="shared" si="25"/>
        <v/>
      </c>
      <c r="AB27" s="220" t="str">
        <f t="shared" si="25"/>
        <v/>
      </c>
      <c r="AC27" s="220">
        <f t="shared" si="25"/>
        <v>0</v>
      </c>
      <c r="AD27" s="220" t="str">
        <f t="shared" si="25"/>
        <v/>
      </c>
    </row>
    <row r="28" spans="1:30" s="215" customFormat="1" x14ac:dyDescent="0.2">
      <c r="A28" s="220">
        <f>'TABELA I'!$K$2</f>
        <v>0</v>
      </c>
      <c r="B28" s="220">
        <f>'TABELA I'!$K$1</f>
        <v>2022</v>
      </c>
      <c r="C28" s="220" t="str">
        <f>'TABELA IIa'!C37</f>
        <v/>
      </c>
      <c r="D28" s="220">
        <f>'TABELA IIa'!D37</f>
        <v>0</v>
      </c>
      <c r="E28" s="220" t="str">
        <f>'TABELA IIa'!E37</f>
        <v/>
      </c>
      <c r="F28" s="220" t="str">
        <f>'TABELA IIa'!F37</f>
        <v>Nije ocijenjen</v>
      </c>
      <c r="G28" s="220" t="str">
        <f>'TABELA IIa'!G37</f>
        <v>KT, KTK, KTT i KTM</v>
      </c>
      <c r="H28" s="220">
        <f>'TABELA IIa'!H37</f>
        <v>0</v>
      </c>
      <c r="I28" s="220">
        <f>'TABELA IIa'!I37</f>
        <v>0</v>
      </c>
      <c r="J28" s="220">
        <f>'TABELA IIa'!J37</f>
        <v>0</v>
      </c>
      <c r="K28" s="220">
        <f>'TABELA IIa'!K37</f>
        <v>0</v>
      </c>
      <c r="L28" s="220">
        <f>'TABELA IIa'!L37</f>
        <v>0</v>
      </c>
      <c r="M28" s="220">
        <f>'TABELA IIa'!M37</f>
        <v>0</v>
      </c>
      <c r="N28" s="220">
        <f>'TABELA IIa'!N37</f>
        <v>0</v>
      </c>
      <c r="O28" s="220">
        <f>'TABELA IIa'!O37</f>
        <v>0</v>
      </c>
      <c r="P28" s="220">
        <f>'TABELA IIa'!P37</f>
        <v>0</v>
      </c>
      <c r="Q28" s="220">
        <f>'TABELA IIa'!Q37</f>
        <v>0</v>
      </c>
      <c r="R28" s="220" t="str">
        <f>'TABELA IIa'!R37</f>
        <v/>
      </c>
      <c r="S28" s="220" t="str">
        <f>'TABELA IIa'!S37</f>
        <v/>
      </c>
      <c r="T28" s="220" t="str">
        <f>'TABELA IIa'!T37</f>
        <v/>
      </c>
      <c r="U28" s="220" t="str">
        <f>'TABELA IIa'!U37</f>
        <v/>
      </c>
      <c r="V28" s="220">
        <f>'TABELA IIa'!V37</f>
        <v>0</v>
      </c>
      <c r="W28" s="220">
        <f>'TABELA IIa'!W37</f>
        <v>0</v>
      </c>
      <c r="X28" s="220">
        <f>'TABELA IIa'!X37</f>
        <v>0</v>
      </c>
      <c r="Y28" s="220" t="str">
        <f>'TABELA IIa'!Y37</f>
        <v/>
      </c>
      <c r="Z28" s="220" t="str">
        <f>'TABELA IIa'!Z37</f>
        <v/>
      </c>
      <c r="AA28" s="220" t="str">
        <f>'TABELA IIa'!AA37</f>
        <v/>
      </c>
      <c r="AB28" s="220" t="str">
        <f>'TABELA IIa'!AB37</f>
        <v/>
      </c>
      <c r="AC28" s="220">
        <f>'TABELA IIa'!AC37</f>
        <v>0</v>
      </c>
      <c r="AD28" s="220" t="str">
        <f>'TABELA IIa'!AD37</f>
        <v/>
      </c>
    </row>
    <row r="29" spans="1:30" s="215" customFormat="1" x14ac:dyDescent="0.2">
      <c r="A29" s="220">
        <f>'TABELA I'!$K$2</f>
        <v>0</v>
      </c>
      <c r="B29" s="220">
        <f>'TABELA I'!$K$1</f>
        <v>2022</v>
      </c>
      <c r="C29" s="220" t="str">
        <f t="shared" ref="C29:F29" si="26">C28</f>
        <v/>
      </c>
      <c r="D29" s="220">
        <f t="shared" si="26"/>
        <v>0</v>
      </c>
      <c r="E29" s="220" t="str">
        <f t="shared" si="26"/>
        <v/>
      </c>
      <c r="F29" s="220" t="str">
        <f t="shared" si="26"/>
        <v>Nije ocijenjen</v>
      </c>
      <c r="G29" s="220" t="str">
        <f>'TABELA IIa'!G38</f>
        <v>KTRZ, KTPO, KTO</v>
      </c>
      <c r="H29" s="220">
        <f>'TABELA IIa'!H38</f>
        <v>0</v>
      </c>
      <c r="I29" s="220">
        <f>'TABELA IIa'!I38</f>
        <v>0</v>
      </c>
      <c r="J29" s="220">
        <f>'TABELA IIa'!J38</f>
        <v>0</v>
      </c>
      <c r="K29" s="220">
        <f>'TABELA IIa'!K38</f>
        <v>0</v>
      </c>
      <c r="L29" s="220">
        <f>'TABELA IIa'!L38</f>
        <v>0</v>
      </c>
      <c r="M29" s="220">
        <f>'TABELA IIa'!M38</f>
        <v>0</v>
      </c>
      <c r="N29" s="220">
        <f>'TABELA IIa'!N38</f>
        <v>0</v>
      </c>
      <c r="O29" s="220">
        <f>'TABELA IIa'!O38</f>
        <v>0</v>
      </c>
      <c r="P29" s="220">
        <f>'TABELA IIa'!P38</f>
        <v>0</v>
      </c>
      <c r="Q29" s="220">
        <f>'TABELA IIa'!Q38</f>
        <v>0</v>
      </c>
      <c r="R29" s="220" t="str">
        <f>'TABELA IIa'!R38</f>
        <v/>
      </c>
      <c r="S29" s="220" t="str">
        <f>'TABELA IIa'!S38</f>
        <v/>
      </c>
      <c r="T29" s="220" t="str">
        <f>'TABELA IIa'!T38</f>
        <v/>
      </c>
      <c r="U29" s="220" t="str">
        <f t="shared" ref="U29:AD29" si="27">U28</f>
        <v/>
      </c>
      <c r="V29" s="220">
        <f t="shared" si="27"/>
        <v>0</v>
      </c>
      <c r="W29" s="220">
        <f t="shared" si="27"/>
        <v>0</v>
      </c>
      <c r="X29" s="220">
        <f t="shared" si="27"/>
        <v>0</v>
      </c>
      <c r="Y29" s="220" t="str">
        <f t="shared" si="27"/>
        <v/>
      </c>
      <c r="Z29" s="220" t="str">
        <f t="shared" si="27"/>
        <v/>
      </c>
      <c r="AA29" s="220" t="str">
        <f t="shared" si="27"/>
        <v/>
      </c>
      <c r="AB29" s="220" t="str">
        <f t="shared" si="27"/>
        <v/>
      </c>
      <c r="AC29" s="220">
        <f t="shared" si="27"/>
        <v>0</v>
      </c>
      <c r="AD29" s="220" t="str">
        <f t="shared" si="27"/>
        <v/>
      </c>
    </row>
    <row r="30" spans="1:30" s="215" customFormat="1" x14ac:dyDescent="0.2">
      <c r="A30" s="220">
        <f>'TABELA I'!$K$2</f>
        <v>0</v>
      </c>
      <c r="B30" s="220">
        <f>'TABELA I'!$K$1</f>
        <v>2022</v>
      </c>
      <c r="C30" s="220" t="str">
        <f>'TABELA IIa'!C39</f>
        <v/>
      </c>
      <c r="D30" s="220">
        <f>'TABELA IIa'!D39</f>
        <v>0</v>
      </c>
      <c r="E30" s="220" t="str">
        <f>'TABELA IIa'!E39</f>
        <v/>
      </c>
      <c r="F30" s="220" t="str">
        <f>'TABELA IIa'!F39</f>
        <v>Nije ocijenjen</v>
      </c>
      <c r="G30" s="220" t="str">
        <f>'TABELA IIa'!G39</f>
        <v>KT, KTK, KTT i KTM</v>
      </c>
      <c r="H30" s="220">
        <f>'TABELA IIa'!H39</f>
        <v>0</v>
      </c>
      <c r="I30" s="220">
        <f>'TABELA IIa'!I39</f>
        <v>0</v>
      </c>
      <c r="J30" s="220">
        <f>'TABELA IIa'!J39</f>
        <v>0</v>
      </c>
      <c r="K30" s="220">
        <f>'TABELA IIa'!K39</f>
        <v>0</v>
      </c>
      <c r="L30" s="220">
        <f>'TABELA IIa'!L39</f>
        <v>0</v>
      </c>
      <c r="M30" s="220">
        <f>'TABELA IIa'!M39</f>
        <v>0</v>
      </c>
      <c r="N30" s="220">
        <f>'TABELA IIa'!N39</f>
        <v>0</v>
      </c>
      <c r="O30" s="220">
        <f>'TABELA IIa'!O39</f>
        <v>0</v>
      </c>
      <c r="P30" s="220">
        <f>'TABELA IIa'!P39</f>
        <v>0</v>
      </c>
      <c r="Q30" s="220">
        <f>'TABELA IIa'!Q39</f>
        <v>0</v>
      </c>
      <c r="R30" s="220" t="str">
        <f>'TABELA IIa'!R39</f>
        <v/>
      </c>
      <c r="S30" s="220" t="str">
        <f>'TABELA IIa'!S39</f>
        <v/>
      </c>
      <c r="T30" s="220" t="str">
        <f>'TABELA IIa'!T39</f>
        <v/>
      </c>
      <c r="U30" s="220" t="str">
        <f>'TABELA IIa'!U39</f>
        <v/>
      </c>
      <c r="V30" s="220">
        <f>'TABELA IIa'!V39</f>
        <v>0</v>
      </c>
      <c r="W30" s="220">
        <f>'TABELA IIa'!W39</f>
        <v>0</v>
      </c>
      <c r="X30" s="220">
        <f>'TABELA IIa'!X39</f>
        <v>0</v>
      </c>
      <c r="Y30" s="220" t="str">
        <f>'TABELA IIa'!Y39</f>
        <v/>
      </c>
      <c r="Z30" s="220" t="str">
        <f>'TABELA IIa'!Z39</f>
        <v/>
      </c>
      <c r="AA30" s="220" t="str">
        <f>'TABELA IIa'!AA39</f>
        <v/>
      </c>
      <c r="AB30" s="220" t="str">
        <f>'TABELA IIa'!AB39</f>
        <v/>
      </c>
      <c r="AC30" s="220">
        <f>'TABELA IIa'!AC39</f>
        <v>0</v>
      </c>
      <c r="AD30" s="220" t="str">
        <f>'TABELA IIa'!AD39</f>
        <v/>
      </c>
    </row>
    <row r="31" spans="1:30" s="215" customFormat="1" x14ac:dyDescent="0.2">
      <c r="A31" s="220">
        <f>'TABELA I'!$K$2</f>
        <v>0</v>
      </c>
      <c r="B31" s="220">
        <f>'TABELA I'!$K$1</f>
        <v>2022</v>
      </c>
      <c r="C31" s="220" t="str">
        <f t="shared" ref="C31:F31" si="28">C30</f>
        <v/>
      </c>
      <c r="D31" s="220">
        <f t="shared" si="28"/>
        <v>0</v>
      </c>
      <c r="E31" s="220" t="str">
        <f t="shared" si="28"/>
        <v/>
      </c>
      <c r="F31" s="220" t="str">
        <f t="shared" si="28"/>
        <v>Nije ocijenjen</v>
      </c>
      <c r="G31" s="220" t="str">
        <f>'TABELA IIa'!G40</f>
        <v>KTRZ, KTPO, KTO</v>
      </c>
      <c r="H31" s="220">
        <f>'TABELA IIa'!H40</f>
        <v>0</v>
      </c>
      <c r="I31" s="220">
        <f>'TABELA IIa'!I40</f>
        <v>0</v>
      </c>
      <c r="J31" s="220">
        <f>'TABELA IIa'!J40</f>
        <v>0</v>
      </c>
      <c r="K31" s="220">
        <f>'TABELA IIa'!K40</f>
        <v>0</v>
      </c>
      <c r="L31" s="220">
        <f>'TABELA IIa'!L40</f>
        <v>0</v>
      </c>
      <c r="M31" s="220">
        <f>'TABELA IIa'!M40</f>
        <v>0</v>
      </c>
      <c r="N31" s="220">
        <f>'TABELA IIa'!N40</f>
        <v>0</v>
      </c>
      <c r="O31" s="220">
        <f>'TABELA IIa'!O40</f>
        <v>0</v>
      </c>
      <c r="P31" s="220">
        <f>'TABELA IIa'!P40</f>
        <v>0</v>
      </c>
      <c r="Q31" s="220">
        <f>'TABELA IIa'!Q40</f>
        <v>0</v>
      </c>
      <c r="R31" s="220" t="str">
        <f>'TABELA IIa'!R40</f>
        <v/>
      </c>
      <c r="S31" s="220" t="str">
        <f>'TABELA IIa'!S40</f>
        <v/>
      </c>
      <c r="T31" s="220" t="str">
        <f>'TABELA IIa'!T40</f>
        <v/>
      </c>
      <c r="U31" s="220" t="str">
        <f t="shared" ref="U31:AD31" si="29">U30</f>
        <v/>
      </c>
      <c r="V31" s="220">
        <f t="shared" si="29"/>
        <v>0</v>
      </c>
      <c r="W31" s="220">
        <f t="shared" si="29"/>
        <v>0</v>
      </c>
      <c r="X31" s="220">
        <f t="shared" si="29"/>
        <v>0</v>
      </c>
      <c r="Y31" s="220" t="str">
        <f t="shared" si="29"/>
        <v/>
      </c>
      <c r="Z31" s="220" t="str">
        <f t="shared" si="29"/>
        <v/>
      </c>
      <c r="AA31" s="220" t="str">
        <f t="shared" si="29"/>
        <v/>
      </c>
      <c r="AB31" s="220" t="str">
        <f t="shared" si="29"/>
        <v/>
      </c>
      <c r="AC31" s="220">
        <f t="shared" si="29"/>
        <v>0</v>
      </c>
      <c r="AD31" s="220" t="str">
        <f t="shared" si="29"/>
        <v/>
      </c>
    </row>
    <row r="32" spans="1:30" s="215" customFormat="1" x14ac:dyDescent="0.2">
      <c r="A32" s="220">
        <f>'TABELA I'!$K$2</f>
        <v>0</v>
      </c>
      <c r="B32" s="220">
        <f>'TABELA I'!$K$1</f>
        <v>2022</v>
      </c>
      <c r="C32" s="220" t="str">
        <f>'TABELA IIa'!C41</f>
        <v/>
      </c>
      <c r="D32" s="220">
        <f>'TABELA IIa'!D41</f>
        <v>0</v>
      </c>
      <c r="E32" s="220" t="str">
        <f>'TABELA IIa'!E41</f>
        <v/>
      </c>
      <c r="F32" s="220" t="str">
        <f>'TABELA IIa'!F41</f>
        <v>Nije ocijenjen</v>
      </c>
      <c r="G32" s="220" t="str">
        <f>'TABELA IIa'!G41</f>
        <v>KT, KTK, KTT i KTM</v>
      </c>
      <c r="H32" s="220">
        <f>'TABELA IIa'!H41</f>
        <v>0</v>
      </c>
      <c r="I32" s="220">
        <f>'TABELA IIa'!I41</f>
        <v>0</v>
      </c>
      <c r="J32" s="220">
        <f>'TABELA IIa'!J41</f>
        <v>0</v>
      </c>
      <c r="K32" s="220">
        <f>'TABELA IIa'!K41</f>
        <v>0</v>
      </c>
      <c r="L32" s="220">
        <f>'TABELA IIa'!L41</f>
        <v>0</v>
      </c>
      <c r="M32" s="220">
        <f>'TABELA IIa'!M41</f>
        <v>0</v>
      </c>
      <c r="N32" s="220">
        <f>'TABELA IIa'!N41</f>
        <v>0</v>
      </c>
      <c r="O32" s="220">
        <f>'TABELA IIa'!O41</f>
        <v>0</v>
      </c>
      <c r="P32" s="220">
        <f>'TABELA IIa'!P41</f>
        <v>0</v>
      </c>
      <c r="Q32" s="220">
        <f>'TABELA IIa'!Q41</f>
        <v>0</v>
      </c>
      <c r="R32" s="220" t="str">
        <f>'TABELA IIa'!R41</f>
        <v/>
      </c>
      <c r="S32" s="220" t="str">
        <f>'TABELA IIa'!S41</f>
        <v/>
      </c>
      <c r="T32" s="220" t="str">
        <f>'TABELA IIa'!T41</f>
        <v/>
      </c>
      <c r="U32" s="220" t="str">
        <f>'TABELA IIa'!U41</f>
        <v/>
      </c>
      <c r="V32" s="220">
        <f>'TABELA IIa'!V41</f>
        <v>0</v>
      </c>
      <c r="W32" s="220">
        <f>'TABELA IIa'!W41</f>
        <v>0</v>
      </c>
      <c r="X32" s="220">
        <f>'TABELA IIa'!X41</f>
        <v>0</v>
      </c>
      <c r="Y32" s="220" t="str">
        <f>'TABELA IIa'!Y41</f>
        <v/>
      </c>
      <c r="Z32" s="220" t="str">
        <f>'TABELA IIa'!Z41</f>
        <v/>
      </c>
      <c r="AA32" s="220" t="str">
        <f>'TABELA IIa'!AA41</f>
        <v/>
      </c>
      <c r="AB32" s="220" t="str">
        <f>'TABELA IIa'!AB41</f>
        <v/>
      </c>
      <c r="AC32" s="220">
        <f>'TABELA IIa'!AC41</f>
        <v>0</v>
      </c>
      <c r="AD32" s="220" t="str">
        <f>'TABELA IIa'!AD41</f>
        <v/>
      </c>
    </row>
    <row r="33" spans="1:30" s="215" customFormat="1" x14ac:dyDescent="0.2">
      <c r="A33" s="220">
        <f>'TABELA I'!$K$2</f>
        <v>0</v>
      </c>
      <c r="B33" s="220">
        <f>'TABELA I'!$K$1</f>
        <v>2022</v>
      </c>
      <c r="C33" s="220" t="str">
        <f t="shared" ref="C33:F33" si="30">C32</f>
        <v/>
      </c>
      <c r="D33" s="220">
        <f t="shared" si="30"/>
        <v>0</v>
      </c>
      <c r="E33" s="220" t="str">
        <f t="shared" si="30"/>
        <v/>
      </c>
      <c r="F33" s="220" t="str">
        <f t="shared" si="30"/>
        <v>Nije ocijenjen</v>
      </c>
      <c r="G33" s="220" t="str">
        <f>'TABELA IIa'!G42</f>
        <v>KTRZ, KTPO, KTO</v>
      </c>
      <c r="H33" s="220">
        <f>'TABELA IIa'!H42</f>
        <v>0</v>
      </c>
      <c r="I33" s="220">
        <f>'TABELA IIa'!I42</f>
        <v>0</v>
      </c>
      <c r="J33" s="220">
        <f>'TABELA IIa'!J42</f>
        <v>0</v>
      </c>
      <c r="K33" s="220">
        <f>'TABELA IIa'!K42</f>
        <v>0</v>
      </c>
      <c r="L33" s="220">
        <f>'TABELA IIa'!L42</f>
        <v>0</v>
      </c>
      <c r="M33" s="220">
        <f>'TABELA IIa'!M42</f>
        <v>0</v>
      </c>
      <c r="N33" s="220">
        <f>'TABELA IIa'!N42</f>
        <v>0</v>
      </c>
      <c r="O33" s="220">
        <f>'TABELA IIa'!O42</f>
        <v>0</v>
      </c>
      <c r="P33" s="220">
        <f>'TABELA IIa'!P42</f>
        <v>0</v>
      </c>
      <c r="Q33" s="220">
        <f>'TABELA IIa'!Q42</f>
        <v>0</v>
      </c>
      <c r="R33" s="220" t="str">
        <f>'TABELA IIa'!R42</f>
        <v/>
      </c>
      <c r="S33" s="220" t="str">
        <f>'TABELA IIa'!S42</f>
        <v/>
      </c>
      <c r="T33" s="220" t="str">
        <f>'TABELA IIa'!T42</f>
        <v/>
      </c>
      <c r="U33" s="220" t="str">
        <f t="shared" ref="U33:AD33" si="31">U32</f>
        <v/>
      </c>
      <c r="V33" s="220">
        <f t="shared" si="31"/>
        <v>0</v>
      </c>
      <c r="W33" s="220">
        <f t="shared" si="31"/>
        <v>0</v>
      </c>
      <c r="X33" s="220">
        <f t="shared" si="31"/>
        <v>0</v>
      </c>
      <c r="Y33" s="220" t="str">
        <f t="shared" si="31"/>
        <v/>
      </c>
      <c r="Z33" s="220" t="str">
        <f t="shared" si="31"/>
        <v/>
      </c>
      <c r="AA33" s="220" t="str">
        <f t="shared" si="31"/>
        <v/>
      </c>
      <c r="AB33" s="220" t="str">
        <f t="shared" si="31"/>
        <v/>
      </c>
      <c r="AC33" s="220">
        <f t="shared" si="31"/>
        <v>0</v>
      </c>
      <c r="AD33" s="220" t="str">
        <f t="shared" si="31"/>
        <v/>
      </c>
    </row>
    <row r="34" spans="1:30" s="215" customFormat="1" x14ac:dyDescent="0.2">
      <c r="A34" s="220">
        <f>'TABELA I'!$K$2</f>
        <v>0</v>
      </c>
      <c r="B34" s="220">
        <f>'TABELA I'!$K$1</f>
        <v>2022</v>
      </c>
      <c r="C34" s="220" t="str">
        <f>'TABELA IIa'!C43</f>
        <v/>
      </c>
      <c r="D34" s="220">
        <f>'TABELA IIa'!D43</f>
        <v>0</v>
      </c>
      <c r="E34" s="220" t="str">
        <f>'TABELA IIa'!E43</f>
        <v/>
      </c>
      <c r="F34" s="220" t="str">
        <f>'TABELA IIa'!F43</f>
        <v>Nije ocijenjen</v>
      </c>
      <c r="G34" s="220" t="str">
        <f>'TABELA IIa'!G43</f>
        <v>KT, KTK, KTT i KTM</v>
      </c>
      <c r="H34" s="220">
        <f>'TABELA IIa'!H43</f>
        <v>0</v>
      </c>
      <c r="I34" s="220">
        <f>'TABELA IIa'!I43</f>
        <v>0</v>
      </c>
      <c r="J34" s="220">
        <f>'TABELA IIa'!J43</f>
        <v>0</v>
      </c>
      <c r="K34" s="220">
        <f>'TABELA IIa'!K43</f>
        <v>0</v>
      </c>
      <c r="L34" s="220">
        <f>'TABELA IIa'!L43</f>
        <v>0</v>
      </c>
      <c r="M34" s="220">
        <f>'TABELA IIa'!M43</f>
        <v>0</v>
      </c>
      <c r="N34" s="220">
        <f>'TABELA IIa'!N43</f>
        <v>0</v>
      </c>
      <c r="O34" s="220">
        <f>'TABELA IIa'!O43</f>
        <v>0</v>
      </c>
      <c r="P34" s="220">
        <f>'TABELA IIa'!P43</f>
        <v>0</v>
      </c>
      <c r="Q34" s="220">
        <f>'TABELA IIa'!Q43</f>
        <v>0</v>
      </c>
      <c r="R34" s="220" t="str">
        <f>'TABELA IIa'!R43</f>
        <v/>
      </c>
      <c r="S34" s="220" t="str">
        <f>'TABELA IIa'!S43</f>
        <v/>
      </c>
      <c r="T34" s="220" t="str">
        <f>'TABELA IIa'!T43</f>
        <v/>
      </c>
      <c r="U34" s="220" t="str">
        <f>'TABELA IIa'!U43</f>
        <v/>
      </c>
      <c r="V34" s="220">
        <f>'TABELA IIa'!V43</f>
        <v>0</v>
      </c>
      <c r="W34" s="220">
        <f>'TABELA IIa'!W43</f>
        <v>0</v>
      </c>
      <c r="X34" s="220">
        <f>'TABELA IIa'!X43</f>
        <v>0</v>
      </c>
      <c r="Y34" s="220" t="str">
        <f>'TABELA IIa'!Y43</f>
        <v/>
      </c>
      <c r="Z34" s="220" t="str">
        <f>'TABELA IIa'!Z43</f>
        <v/>
      </c>
      <c r="AA34" s="220" t="str">
        <f>'TABELA IIa'!AA43</f>
        <v/>
      </c>
      <c r="AB34" s="220" t="str">
        <f>'TABELA IIa'!AB43</f>
        <v/>
      </c>
      <c r="AC34" s="220">
        <f>'TABELA IIa'!AC43</f>
        <v>0</v>
      </c>
      <c r="AD34" s="220" t="str">
        <f>'TABELA IIa'!AD43</f>
        <v/>
      </c>
    </row>
    <row r="35" spans="1:30" s="215" customFormat="1" x14ac:dyDescent="0.2">
      <c r="A35" s="220">
        <f>'TABELA I'!$K$2</f>
        <v>0</v>
      </c>
      <c r="B35" s="220">
        <f>'TABELA I'!$K$1</f>
        <v>2022</v>
      </c>
      <c r="C35" s="220" t="str">
        <f t="shared" ref="C35:F35" si="32">C34</f>
        <v/>
      </c>
      <c r="D35" s="220">
        <f t="shared" si="32"/>
        <v>0</v>
      </c>
      <c r="E35" s="220" t="str">
        <f t="shared" si="32"/>
        <v/>
      </c>
      <c r="F35" s="220" t="str">
        <f t="shared" si="32"/>
        <v>Nije ocijenjen</v>
      </c>
      <c r="G35" s="220" t="str">
        <f>'TABELA IIa'!G44</f>
        <v>KTRZ, KTPO, KTO</v>
      </c>
      <c r="H35" s="220">
        <f>'TABELA IIa'!H44</f>
        <v>0</v>
      </c>
      <c r="I35" s="220">
        <f>'TABELA IIa'!I44</f>
        <v>0</v>
      </c>
      <c r="J35" s="220">
        <f>'TABELA IIa'!J44</f>
        <v>0</v>
      </c>
      <c r="K35" s="220">
        <f>'TABELA IIa'!K44</f>
        <v>0</v>
      </c>
      <c r="L35" s="220">
        <f>'TABELA IIa'!L44</f>
        <v>0</v>
      </c>
      <c r="M35" s="220">
        <f>'TABELA IIa'!M44</f>
        <v>0</v>
      </c>
      <c r="N35" s="220">
        <f>'TABELA IIa'!N44</f>
        <v>0</v>
      </c>
      <c r="O35" s="220">
        <f>'TABELA IIa'!O44</f>
        <v>0</v>
      </c>
      <c r="P35" s="220">
        <f>'TABELA IIa'!P44</f>
        <v>0</v>
      </c>
      <c r="Q35" s="220">
        <f>'TABELA IIa'!Q44</f>
        <v>0</v>
      </c>
      <c r="R35" s="220" t="str">
        <f>'TABELA IIa'!R44</f>
        <v/>
      </c>
      <c r="S35" s="220" t="str">
        <f>'TABELA IIa'!S44</f>
        <v/>
      </c>
      <c r="T35" s="220" t="str">
        <f>'TABELA IIa'!T44</f>
        <v/>
      </c>
      <c r="U35" s="220" t="str">
        <f t="shared" ref="U35:AD35" si="33">U34</f>
        <v/>
      </c>
      <c r="V35" s="220">
        <f t="shared" si="33"/>
        <v>0</v>
      </c>
      <c r="W35" s="220">
        <f t="shared" si="33"/>
        <v>0</v>
      </c>
      <c r="X35" s="220">
        <f t="shared" si="33"/>
        <v>0</v>
      </c>
      <c r="Y35" s="220" t="str">
        <f t="shared" si="33"/>
        <v/>
      </c>
      <c r="Z35" s="220" t="str">
        <f t="shared" si="33"/>
        <v/>
      </c>
      <c r="AA35" s="220" t="str">
        <f t="shared" si="33"/>
        <v/>
      </c>
      <c r="AB35" s="220" t="str">
        <f t="shared" si="33"/>
        <v/>
      </c>
      <c r="AC35" s="220">
        <f t="shared" si="33"/>
        <v>0</v>
      </c>
      <c r="AD35" s="220" t="str">
        <f t="shared" si="33"/>
        <v/>
      </c>
    </row>
    <row r="36" spans="1:30" s="215" customFormat="1" x14ac:dyDescent="0.2">
      <c r="A36" s="220">
        <f>'TABELA I'!$K$2</f>
        <v>0</v>
      </c>
      <c r="B36" s="220">
        <f>'TABELA I'!$K$1</f>
        <v>2022</v>
      </c>
      <c r="C36" s="220" t="str">
        <f>'TABELA IIa'!C45</f>
        <v/>
      </c>
      <c r="D36" s="220">
        <f>'TABELA IIa'!D45</f>
        <v>0</v>
      </c>
      <c r="E36" s="220" t="str">
        <f>'TABELA IIa'!E45</f>
        <v/>
      </c>
      <c r="F36" s="220" t="str">
        <f>'TABELA IIa'!F45</f>
        <v>Nije ocijenjen</v>
      </c>
      <c r="G36" s="220" t="str">
        <f>'TABELA IIa'!G45</f>
        <v>KT, KTK, KTT i KTM</v>
      </c>
      <c r="H36" s="220">
        <f>'TABELA IIa'!H45</f>
        <v>0</v>
      </c>
      <c r="I36" s="220">
        <f>'TABELA IIa'!I45</f>
        <v>0</v>
      </c>
      <c r="J36" s="220">
        <f>'TABELA IIa'!J45</f>
        <v>0</v>
      </c>
      <c r="K36" s="220">
        <f>'TABELA IIa'!K45</f>
        <v>0</v>
      </c>
      <c r="L36" s="220">
        <f>'TABELA IIa'!L45</f>
        <v>0</v>
      </c>
      <c r="M36" s="220">
        <f>'TABELA IIa'!M45</f>
        <v>0</v>
      </c>
      <c r="N36" s="220">
        <f>'TABELA IIa'!N45</f>
        <v>0</v>
      </c>
      <c r="O36" s="220">
        <f>'TABELA IIa'!O45</f>
        <v>0</v>
      </c>
      <c r="P36" s="220">
        <f>'TABELA IIa'!P45</f>
        <v>0</v>
      </c>
      <c r="Q36" s="220">
        <f>'TABELA IIa'!Q45</f>
        <v>0</v>
      </c>
      <c r="R36" s="220" t="str">
        <f>'TABELA IIa'!R45</f>
        <v/>
      </c>
      <c r="S36" s="220" t="str">
        <f>'TABELA IIa'!S45</f>
        <v/>
      </c>
      <c r="T36" s="220" t="str">
        <f>'TABELA IIa'!T45</f>
        <v/>
      </c>
      <c r="U36" s="220" t="str">
        <f>'TABELA IIa'!U45</f>
        <v/>
      </c>
      <c r="V36" s="220">
        <f>'TABELA IIa'!V45</f>
        <v>0</v>
      </c>
      <c r="W36" s="220">
        <f>'TABELA IIa'!W45</f>
        <v>0</v>
      </c>
      <c r="X36" s="220">
        <f>'TABELA IIa'!X45</f>
        <v>0</v>
      </c>
      <c r="Y36" s="220" t="str">
        <f>'TABELA IIa'!Y45</f>
        <v/>
      </c>
      <c r="Z36" s="220" t="str">
        <f>'TABELA IIa'!Z45</f>
        <v/>
      </c>
      <c r="AA36" s="220" t="str">
        <f>'TABELA IIa'!AA45</f>
        <v/>
      </c>
      <c r="AB36" s="220" t="str">
        <f>'TABELA IIa'!AB45</f>
        <v/>
      </c>
      <c r="AC36" s="220">
        <f>'TABELA IIa'!AC45</f>
        <v>0</v>
      </c>
      <c r="AD36" s="220" t="str">
        <f>'TABELA IIa'!AD45</f>
        <v/>
      </c>
    </row>
    <row r="37" spans="1:30" s="215" customFormat="1" x14ac:dyDescent="0.2">
      <c r="A37" s="220">
        <f>'TABELA I'!$K$2</f>
        <v>0</v>
      </c>
      <c r="B37" s="220">
        <f>'TABELA I'!$K$1</f>
        <v>2022</v>
      </c>
      <c r="C37" s="220" t="str">
        <f t="shared" ref="C37:F37" si="34">C36</f>
        <v/>
      </c>
      <c r="D37" s="220">
        <f t="shared" si="34"/>
        <v>0</v>
      </c>
      <c r="E37" s="220" t="str">
        <f t="shared" si="34"/>
        <v/>
      </c>
      <c r="F37" s="220" t="str">
        <f t="shared" si="34"/>
        <v>Nije ocijenjen</v>
      </c>
      <c r="G37" s="220" t="str">
        <f>'TABELA IIa'!G46</f>
        <v>KTRZ, KTPO, KTO</v>
      </c>
      <c r="H37" s="220">
        <f>'TABELA IIa'!H46</f>
        <v>0</v>
      </c>
      <c r="I37" s="220">
        <f>'TABELA IIa'!I46</f>
        <v>0</v>
      </c>
      <c r="J37" s="220">
        <f>'TABELA IIa'!J46</f>
        <v>0</v>
      </c>
      <c r="K37" s="220">
        <f>'TABELA IIa'!K46</f>
        <v>0</v>
      </c>
      <c r="L37" s="220">
        <f>'TABELA IIa'!L46</f>
        <v>0</v>
      </c>
      <c r="M37" s="220">
        <f>'TABELA IIa'!M46</f>
        <v>0</v>
      </c>
      <c r="N37" s="220">
        <f>'TABELA IIa'!N46</f>
        <v>0</v>
      </c>
      <c r="O37" s="220">
        <f>'TABELA IIa'!O46</f>
        <v>0</v>
      </c>
      <c r="P37" s="220">
        <f>'TABELA IIa'!P46</f>
        <v>0</v>
      </c>
      <c r="Q37" s="220">
        <f>'TABELA IIa'!Q46</f>
        <v>0</v>
      </c>
      <c r="R37" s="220" t="str">
        <f>'TABELA IIa'!R46</f>
        <v/>
      </c>
      <c r="S37" s="220" t="str">
        <f>'TABELA IIa'!S46</f>
        <v/>
      </c>
      <c r="T37" s="220" t="str">
        <f>'TABELA IIa'!T46</f>
        <v/>
      </c>
      <c r="U37" s="220" t="str">
        <f t="shared" ref="U37:AD37" si="35">U36</f>
        <v/>
      </c>
      <c r="V37" s="220">
        <f t="shared" si="35"/>
        <v>0</v>
      </c>
      <c r="W37" s="220">
        <f t="shared" si="35"/>
        <v>0</v>
      </c>
      <c r="X37" s="220">
        <f t="shared" si="35"/>
        <v>0</v>
      </c>
      <c r="Y37" s="220" t="str">
        <f t="shared" si="35"/>
        <v/>
      </c>
      <c r="Z37" s="220" t="str">
        <f t="shared" si="35"/>
        <v/>
      </c>
      <c r="AA37" s="220" t="str">
        <f t="shared" si="35"/>
        <v/>
      </c>
      <c r="AB37" s="220" t="str">
        <f t="shared" si="35"/>
        <v/>
      </c>
      <c r="AC37" s="220">
        <f t="shared" si="35"/>
        <v>0</v>
      </c>
      <c r="AD37" s="220" t="str">
        <f t="shared" si="35"/>
        <v/>
      </c>
    </row>
    <row r="38" spans="1:30" s="215" customFormat="1" x14ac:dyDescent="0.2">
      <c r="A38" s="220">
        <f>'TABELA I'!$K$2</f>
        <v>0</v>
      </c>
      <c r="B38" s="220">
        <f>'TABELA I'!$K$1</f>
        <v>2022</v>
      </c>
      <c r="C38" s="220" t="str">
        <f>'TABELA IIa'!C47</f>
        <v/>
      </c>
      <c r="D38" s="220">
        <f>'TABELA IIa'!D47</f>
        <v>0</v>
      </c>
      <c r="E38" s="220" t="str">
        <f>'TABELA IIa'!E47</f>
        <v/>
      </c>
      <c r="F38" s="220" t="str">
        <f>'TABELA IIa'!F47</f>
        <v>Nije ocijenjen</v>
      </c>
      <c r="G38" s="220" t="str">
        <f>'TABELA IIa'!G47</f>
        <v>KT, KTK, KTT i KTM</v>
      </c>
      <c r="H38" s="220">
        <f>'TABELA IIa'!H47</f>
        <v>0</v>
      </c>
      <c r="I38" s="220">
        <f>'TABELA IIa'!I47</f>
        <v>0</v>
      </c>
      <c r="J38" s="220">
        <f>'TABELA IIa'!J47</f>
        <v>0</v>
      </c>
      <c r="K38" s="220">
        <f>'TABELA IIa'!K47</f>
        <v>0</v>
      </c>
      <c r="L38" s="220">
        <f>'TABELA IIa'!L47</f>
        <v>0</v>
      </c>
      <c r="M38" s="220">
        <f>'TABELA IIa'!M47</f>
        <v>0</v>
      </c>
      <c r="N38" s="220">
        <f>'TABELA IIa'!N47</f>
        <v>0</v>
      </c>
      <c r="O38" s="220">
        <f>'TABELA IIa'!O47</f>
        <v>0</v>
      </c>
      <c r="P38" s="220">
        <f>'TABELA IIa'!P47</f>
        <v>0</v>
      </c>
      <c r="Q38" s="220">
        <f>'TABELA IIa'!Q47</f>
        <v>0</v>
      </c>
      <c r="R38" s="220" t="str">
        <f>'TABELA IIa'!R47</f>
        <v/>
      </c>
      <c r="S38" s="220" t="str">
        <f>'TABELA IIa'!S47</f>
        <v/>
      </c>
      <c r="T38" s="220" t="str">
        <f>'TABELA IIa'!T47</f>
        <v/>
      </c>
      <c r="U38" s="220" t="str">
        <f>'TABELA IIa'!U47</f>
        <v/>
      </c>
      <c r="V38" s="220">
        <f>'TABELA IIa'!V47</f>
        <v>0</v>
      </c>
      <c r="W38" s="220">
        <f>'TABELA IIa'!W47</f>
        <v>0</v>
      </c>
      <c r="X38" s="220">
        <f>'TABELA IIa'!X47</f>
        <v>0</v>
      </c>
      <c r="Y38" s="220" t="str">
        <f>'TABELA IIa'!Y47</f>
        <v/>
      </c>
      <c r="Z38" s="220" t="str">
        <f>'TABELA IIa'!Z47</f>
        <v/>
      </c>
      <c r="AA38" s="220" t="str">
        <f>'TABELA IIa'!AA47</f>
        <v/>
      </c>
      <c r="AB38" s="220" t="str">
        <f>'TABELA IIa'!AB47</f>
        <v/>
      </c>
      <c r="AC38" s="220">
        <f>'TABELA IIa'!AC47</f>
        <v>0</v>
      </c>
      <c r="AD38" s="220" t="str">
        <f>'TABELA IIa'!AD47</f>
        <v/>
      </c>
    </row>
    <row r="39" spans="1:30" s="215" customFormat="1" x14ac:dyDescent="0.2">
      <c r="A39" s="220">
        <f>'TABELA I'!$K$2</f>
        <v>0</v>
      </c>
      <c r="B39" s="220">
        <f>'TABELA I'!$K$1</f>
        <v>2022</v>
      </c>
      <c r="C39" s="220" t="str">
        <f t="shared" ref="C39:F39" si="36">C38</f>
        <v/>
      </c>
      <c r="D39" s="220">
        <f t="shared" si="36"/>
        <v>0</v>
      </c>
      <c r="E39" s="220" t="str">
        <f t="shared" si="36"/>
        <v/>
      </c>
      <c r="F39" s="220" t="str">
        <f t="shared" si="36"/>
        <v>Nije ocijenjen</v>
      </c>
      <c r="G39" s="220" t="str">
        <f>'TABELA IIa'!G48</f>
        <v>KTRZ, KTPO, KTO</v>
      </c>
      <c r="H39" s="220">
        <f>'TABELA IIa'!H48</f>
        <v>0</v>
      </c>
      <c r="I39" s="220">
        <f>'TABELA IIa'!I48</f>
        <v>0</v>
      </c>
      <c r="J39" s="220">
        <f>'TABELA IIa'!J48</f>
        <v>0</v>
      </c>
      <c r="K39" s="220">
        <f>'TABELA IIa'!K48</f>
        <v>0</v>
      </c>
      <c r="L39" s="220">
        <f>'TABELA IIa'!L48</f>
        <v>0</v>
      </c>
      <c r="M39" s="220">
        <f>'TABELA IIa'!M48</f>
        <v>0</v>
      </c>
      <c r="N39" s="220">
        <f>'TABELA IIa'!N48</f>
        <v>0</v>
      </c>
      <c r="O39" s="220">
        <f>'TABELA IIa'!O48</f>
        <v>0</v>
      </c>
      <c r="P39" s="220">
        <f>'TABELA IIa'!P48</f>
        <v>0</v>
      </c>
      <c r="Q39" s="220">
        <f>'TABELA IIa'!Q48</f>
        <v>0</v>
      </c>
      <c r="R39" s="220" t="str">
        <f>'TABELA IIa'!R48</f>
        <v/>
      </c>
      <c r="S39" s="220" t="str">
        <f>'TABELA IIa'!S48</f>
        <v/>
      </c>
      <c r="T39" s="220" t="str">
        <f>'TABELA IIa'!T48</f>
        <v/>
      </c>
      <c r="U39" s="220" t="str">
        <f t="shared" ref="U39:AD39" si="37">U38</f>
        <v/>
      </c>
      <c r="V39" s="220">
        <f t="shared" si="37"/>
        <v>0</v>
      </c>
      <c r="W39" s="220">
        <f t="shared" si="37"/>
        <v>0</v>
      </c>
      <c r="X39" s="220">
        <f t="shared" si="37"/>
        <v>0</v>
      </c>
      <c r="Y39" s="220" t="str">
        <f t="shared" si="37"/>
        <v/>
      </c>
      <c r="Z39" s="220" t="str">
        <f t="shared" si="37"/>
        <v/>
      </c>
      <c r="AA39" s="220" t="str">
        <f t="shared" si="37"/>
        <v/>
      </c>
      <c r="AB39" s="220" t="str">
        <f t="shared" si="37"/>
        <v/>
      </c>
      <c r="AC39" s="220">
        <f t="shared" si="37"/>
        <v>0</v>
      </c>
      <c r="AD39" s="220" t="str">
        <f t="shared" si="37"/>
        <v/>
      </c>
    </row>
    <row r="40" spans="1:30" s="215" customFormat="1" x14ac:dyDescent="0.2">
      <c r="A40" s="220">
        <f>'TABELA I'!$K$2</f>
        <v>0</v>
      </c>
      <c r="B40" s="220">
        <f>'TABELA I'!$K$1</f>
        <v>2022</v>
      </c>
      <c r="C40" s="220" t="str">
        <f>'TABELA IIa'!C49</f>
        <v/>
      </c>
      <c r="D40" s="220">
        <f>'TABELA IIa'!D49</f>
        <v>0</v>
      </c>
      <c r="E40" s="220" t="str">
        <f>'TABELA IIa'!E49</f>
        <v/>
      </c>
      <c r="F40" s="220" t="str">
        <f>'TABELA IIa'!F49</f>
        <v>Nije ocijenjen</v>
      </c>
      <c r="G40" s="220" t="str">
        <f>'TABELA IIa'!G49</f>
        <v>KT, KTK, KTT i KTM</v>
      </c>
      <c r="H40" s="220">
        <f>'TABELA IIa'!H49</f>
        <v>0</v>
      </c>
      <c r="I40" s="220">
        <f>'TABELA IIa'!I49</f>
        <v>0</v>
      </c>
      <c r="J40" s="220">
        <f>'TABELA IIa'!J49</f>
        <v>0</v>
      </c>
      <c r="K40" s="220">
        <f>'TABELA IIa'!K49</f>
        <v>0</v>
      </c>
      <c r="L40" s="220">
        <f>'TABELA IIa'!L49</f>
        <v>0</v>
      </c>
      <c r="M40" s="220">
        <f>'TABELA IIa'!M49</f>
        <v>0</v>
      </c>
      <c r="N40" s="220">
        <f>'TABELA IIa'!N49</f>
        <v>0</v>
      </c>
      <c r="O40" s="220">
        <f>'TABELA IIa'!O49</f>
        <v>0</v>
      </c>
      <c r="P40" s="220">
        <f>'TABELA IIa'!P49</f>
        <v>0</v>
      </c>
      <c r="Q40" s="220">
        <f>'TABELA IIa'!Q49</f>
        <v>0</v>
      </c>
      <c r="R40" s="220" t="str">
        <f>'TABELA IIa'!R49</f>
        <v/>
      </c>
      <c r="S40" s="220" t="str">
        <f>'TABELA IIa'!S49</f>
        <v/>
      </c>
      <c r="T40" s="220" t="str">
        <f>'TABELA IIa'!T49</f>
        <v/>
      </c>
      <c r="U40" s="220" t="str">
        <f>'TABELA IIa'!U49</f>
        <v/>
      </c>
      <c r="V40" s="220">
        <f>'TABELA IIa'!V49</f>
        <v>0</v>
      </c>
      <c r="W40" s="220">
        <f>'TABELA IIa'!W49</f>
        <v>0</v>
      </c>
      <c r="X40" s="220">
        <f>'TABELA IIa'!X49</f>
        <v>0</v>
      </c>
      <c r="Y40" s="220" t="str">
        <f>'TABELA IIa'!Y49</f>
        <v/>
      </c>
      <c r="Z40" s="220" t="str">
        <f>'TABELA IIa'!Z49</f>
        <v/>
      </c>
      <c r="AA40" s="220" t="str">
        <f>'TABELA IIa'!AA49</f>
        <v/>
      </c>
      <c r="AB40" s="220" t="str">
        <f>'TABELA IIa'!AB49</f>
        <v/>
      </c>
      <c r="AC40" s="220">
        <f>'TABELA IIa'!AC49</f>
        <v>0</v>
      </c>
      <c r="AD40" s="220" t="str">
        <f>'TABELA IIa'!AD49</f>
        <v/>
      </c>
    </row>
    <row r="41" spans="1:30" s="215" customFormat="1" x14ac:dyDescent="0.2">
      <c r="A41" s="220">
        <f>'TABELA I'!$K$2</f>
        <v>0</v>
      </c>
      <c r="B41" s="220">
        <f>'TABELA I'!$K$1</f>
        <v>2022</v>
      </c>
      <c r="C41" s="220" t="str">
        <f t="shared" ref="C41:F41" si="38">C40</f>
        <v/>
      </c>
      <c r="D41" s="220">
        <f t="shared" si="38"/>
        <v>0</v>
      </c>
      <c r="E41" s="220" t="str">
        <f t="shared" si="38"/>
        <v/>
      </c>
      <c r="F41" s="220" t="str">
        <f t="shared" si="38"/>
        <v>Nije ocijenjen</v>
      </c>
      <c r="G41" s="220" t="str">
        <f>'TABELA IIa'!G50</f>
        <v>KTRZ, KTPO, KTO</v>
      </c>
      <c r="H41" s="220">
        <f>'TABELA IIa'!H50</f>
        <v>0</v>
      </c>
      <c r="I41" s="220">
        <f>'TABELA IIa'!I50</f>
        <v>0</v>
      </c>
      <c r="J41" s="220">
        <f>'TABELA IIa'!J50</f>
        <v>0</v>
      </c>
      <c r="K41" s="220">
        <f>'TABELA IIa'!K50</f>
        <v>0</v>
      </c>
      <c r="L41" s="220">
        <f>'TABELA IIa'!L50</f>
        <v>0</v>
      </c>
      <c r="M41" s="220">
        <f>'TABELA IIa'!M50</f>
        <v>0</v>
      </c>
      <c r="N41" s="220">
        <f>'TABELA IIa'!N50</f>
        <v>0</v>
      </c>
      <c r="O41" s="220">
        <f>'TABELA IIa'!O50</f>
        <v>0</v>
      </c>
      <c r="P41" s="220">
        <f>'TABELA IIa'!P50</f>
        <v>0</v>
      </c>
      <c r="Q41" s="220">
        <f>'TABELA IIa'!Q50</f>
        <v>0</v>
      </c>
      <c r="R41" s="220" t="str">
        <f>'TABELA IIa'!R50</f>
        <v/>
      </c>
      <c r="S41" s="220" t="str">
        <f>'TABELA IIa'!S50</f>
        <v/>
      </c>
      <c r="T41" s="220" t="str">
        <f>'TABELA IIa'!T50</f>
        <v/>
      </c>
      <c r="U41" s="220" t="str">
        <f t="shared" ref="U41:AD41" si="39">U40</f>
        <v/>
      </c>
      <c r="V41" s="220">
        <f t="shared" si="39"/>
        <v>0</v>
      </c>
      <c r="W41" s="220">
        <f t="shared" si="39"/>
        <v>0</v>
      </c>
      <c r="X41" s="220">
        <f t="shared" si="39"/>
        <v>0</v>
      </c>
      <c r="Y41" s="220" t="str">
        <f t="shared" si="39"/>
        <v/>
      </c>
      <c r="Z41" s="220" t="str">
        <f t="shared" si="39"/>
        <v/>
      </c>
      <c r="AA41" s="220" t="str">
        <f t="shared" si="39"/>
        <v/>
      </c>
      <c r="AB41" s="220" t="str">
        <f t="shared" si="39"/>
        <v/>
      </c>
      <c r="AC41" s="220">
        <f t="shared" si="39"/>
        <v>0</v>
      </c>
      <c r="AD41" s="220" t="str">
        <f t="shared" si="39"/>
        <v/>
      </c>
    </row>
    <row r="42" spans="1:30" s="215" customFormat="1" x14ac:dyDescent="0.2">
      <c r="A42" s="220">
        <f>'TABELA I'!$K$2</f>
        <v>0</v>
      </c>
      <c r="B42" s="220">
        <f>'TABELA I'!$K$1</f>
        <v>2022</v>
      </c>
      <c r="C42" s="220" t="str">
        <f>'TABELA IIa'!C51</f>
        <v/>
      </c>
      <c r="D42" s="220">
        <f>'TABELA IIa'!D51</f>
        <v>0</v>
      </c>
      <c r="E42" s="220" t="str">
        <f>'TABELA IIa'!E51</f>
        <v/>
      </c>
      <c r="F42" s="220" t="str">
        <f>'TABELA IIa'!F51</f>
        <v>Nije ocijenjen</v>
      </c>
      <c r="G42" s="220" t="str">
        <f>'TABELA IIa'!G51</f>
        <v>KT, KTK, KTT i KTM</v>
      </c>
      <c r="H42" s="220">
        <f>'TABELA IIa'!H51</f>
        <v>0</v>
      </c>
      <c r="I42" s="220">
        <f>'TABELA IIa'!I51</f>
        <v>0</v>
      </c>
      <c r="J42" s="220">
        <f>'TABELA IIa'!J51</f>
        <v>0</v>
      </c>
      <c r="K42" s="220">
        <f>'TABELA IIa'!K51</f>
        <v>0</v>
      </c>
      <c r="L42" s="220">
        <f>'TABELA IIa'!L51</f>
        <v>0</v>
      </c>
      <c r="M42" s="220">
        <f>'TABELA IIa'!M51</f>
        <v>0</v>
      </c>
      <c r="N42" s="220">
        <f>'TABELA IIa'!N51</f>
        <v>0</v>
      </c>
      <c r="O42" s="220">
        <f>'TABELA IIa'!O51</f>
        <v>0</v>
      </c>
      <c r="P42" s="220">
        <f>'TABELA IIa'!P51</f>
        <v>0</v>
      </c>
      <c r="Q42" s="220">
        <f>'TABELA IIa'!Q51</f>
        <v>0</v>
      </c>
      <c r="R42" s="220" t="str">
        <f>'TABELA IIa'!R51</f>
        <v/>
      </c>
      <c r="S42" s="220" t="str">
        <f>'TABELA IIa'!S51</f>
        <v/>
      </c>
      <c r="T42" s="220" t="str">
        <f>'TABELA IIa'!T51</f>
        <v/>
      </c>
      <c r="U42" s="220" t="str">
        <f>'TABELA IIa'!U51</f>
        <v/>
      </c>
      <c r="V42" s="220">
        <f>'TABELA IIa'!V51</f>
        <v>0</v>
      </c>
      <c r="W42" s="220">
        <f>'TABELA IIa'!W51</f>
        <v>0</v>
      </c>
      <c r="X42" s="220">
        <f>'TABELA IIa'!X51</f>
        <v>0</v>
      </c>
      <c r="Y42" s="220" t="str">
        <f>'TABELA IIa'!Y51</f>
        <v/>
      </c>
      <c r="Z42" s="220" t="str">
        <f>'TABELA IIa'!Z51</f>
        <v/>
      </c>
      <c r="AA42" s="220" t="str">
        <f>'TABELA IIa'!AA51</f>
        <v/>
      </c>
      <c r="AB42" s="220" t="str">
        <f>'TABELA IIa'!AB51</f>
        <v/>
      </c>
      <c r="AC42" s="220">
        <f>'TABELA IIa'!AC51</f>
        <v>0</v>
      </c>
      <c r="AD42" s="220" t="str">
        <f>'TABELA IIa'!AD51</f>
        <v/>
      </c>
    </row>
    <row r="43" spans="1:30" s="215" customFormat="1" x14ac:dyDescent="0.2">
      <c r="A43" s="220">
        <f>'TABELA I'!$K$2</f>
        <v>0</v>
      </c>
      <c r="B43" s="220">
        <f>'TABELA I'!$K$1</f>
        <v>2022</v>
      </c>
      <c r="C43" s="220" t="str">
        <f t="shared" ref="C43:F43" si="40">C42</f>
        <v/>
      </c>
      <c r="D43" s="220">
        <f t="shared" si="40"/>
        <v>0</v>
      </c>
      <c r="E43" s="220" t="str">
        <f t="shared" si="40"/>
        <v/>
      </c>
      <c r="F43" s="220" t="str">
        <f t="shared" si="40"/>
        <v>Nije ocijenjen</v>
      </c>
      <c r="G43" s="220" t="str">
        <f>'TABELA IIa'!G52</f>
        <v>KTRZ, KTPO, KTO</v>
      </c>
      <c r="H43" s="220">
        <f>'TABELA IIa'!H52</f>
        <v>0</v>
      </c>
      <c r="I43" s="220">
        <f>'TABELA IIa'!I52</f>
        <v>0</v>
      </c>
      <c r="J43" s="220">
        <f>'TABELA IIa'!J52</f>
        <v>0</v>
      </c>
      <c r="K43" s="220">
        <f>'TABELA IIa'!K52</f>
        <v>0</v>
      </c>
      <c r="L43" s="220">
        <f>'TABELA IIa'!L52</f>
        <v>0</v>
      </c>
      <c r="M43" s="220">
        <f>'TABELA IIa'!M52</f>
        <v>0</v>
      </c>
      <c r="N43" s="220">
        <f>'TABELA IIa'!N52</f>
        <v>0</v>
      </c>
      <c r="O43" s="220">
        <f>'TABELA IIa'!O52</f>
        <v>0</v>
      </c>
      <c r="P43" s="220">
        <f>'TABELA IIa'!P52</f>
        <v>0</v>
      </c>
      <c r="Q43" s="220">
        <f>'TABELA IIa'!Q52</f>
        <v>0</v>
      </c>
      <c r="R43" s="220" t="str">
        <f>'TABELA IIa'!R52</f>
        <v/>
      </c>
      <c r="S43" s="220" t="str">
        <f>'TABELA IIa'!S52</f>
        <v/>
      </c>
      <c r="T43" s="220" t="str">
        <f>'TABELA IIa'!T52</f>
        <v/>
      </c>
      <c r="U43" s="220" t="str">
        <f t="shared" ref="U43:AD43" si="41">U42</f>
        <v/>
      </c>
      <c r="V43" s="220">
        <f t="shared" si="41"/>
        <v>0</v>
      </c>
      <c r="W43" s="220">
        <f t="shared" si="41"/>
        <v>0</v>
      </c>
      <c r="X43" s="220">
        <f t="shared" si="41"/>
        <v>0</v>
      </c>
      <c r="Y43" s="220" t="str">
        <f t="shared" si="41"/>
        <v/>
      </c>
      <c r="Z43" s="220" t="str">
        <f t="shared" si="41"/>
        <v/>
      </c>
      <c r="AA43" s="220" t="str">
        <f t="shared" si="41"/>
        <v/>
      </c>
      <c r="AB43" s="220" t="str">
        <f t="shared" si="41"/>
        <v/>
      </c>
      <c r="AC43" s="220">
        <f t="shared" si="41"/>
        <v>0</v>
      </c>
      <c r="AD43" s="220" t="str">
        <f t="shared" si="41"/>
        <v/>
      </c>
    </row>
    <row r="44" spans="1:30" s="215" customFormat="1" x14ac:dyDescent="0.2">
      <c r="A44" s="220">
        <f>'TABELA I'!$K$2</f>
        <v>0</v>
      </c>
      <c r="B44" s="220">
        <f>'TABELA I'!$K$1</f>
        <v>2022</v>
      </c>
      <c r="C44" s="220" t="str">
        <f>'TABELA IIa'!C53</f>
        <v/>
      </c>
      <c r="D44" s="220">
        <f>'TABELA IIa'!D53</f>
        <v>0</v>
      </c>
      <c r="E44" s="220" t="str">
        <f>'TABELA IIa'!E53</f>
        <v/>
      </c>
      <c r="F44" s="220" t="str">
        <f>'TABELA IIa'!F53</f>
        <v>Nije ocijenjen</v>
      </c>
      <c r="G44" s="220" t="str">
        <f>'TABELA IIa'!G53</f>
        <v>KT, KTK, KTT i KTM</v>
      </c>
      <c r="H44" s="220">
        <f>'TABELA IIa'!H53</f>
        <v>0</v>
      </c>
      <c r="I44" s="220">
        <f>'TABELA IIa'!I53</f>
        <v>0</v>
      </c>
      <c r="J44" s="220">
        <f>'TABELA IIa'!J53</f>
        <v>0</v>
      </c>
      <c r="K44" s="220">
        <f>'TABELA IIa'!K53</f>
        <v>0</v>
      </c>
      <c r="L44" s="220">
        <f>'TABELA IIa'!L53</f>
        <v>0</v>
      </c>
      <c r="M44" s="220">
        <f>'TABELA IIa'!M53</f>
        <v>0</v>
      </c>
      <c r="N44" s="220">
        <f>'TABELA IIa'!N53</f>
        <v>0</v>
      </c>
      <c r="O44" s="220">
        <f>'TABELA IIa'!O53</f>
        <v>0</v>
      </c>
      <c r="P44" s="220">
        <f>'TABELA IIa'!P53</f>
        <v>0</v>
      </c>
      <c r="Q44" s="220">
        <f>'TABELA IIa'!Q53</f>
        <v>0</v>
      </c>
      <c r="R44" s="220" t="str">
        <f>'TABELA IIa'!R53</f>
        <v/>
      </c>
      <c r="S44" s="220" t="str">
        <f>'TABELA IIa'!S53</f>
        <v/>
      </c>
      <c r="T44" s="220" t="str">
        <f>'TABELA IIa'!T53</f>
        <v/>
      </c>
      <c r="U44" s="220" t="str">
        <f>'TABELA IIa'!U53</f>
        <v/>
      </c>
      <c r="V44" s="220">
        <f>'TABELA IIa'!V53</f>
        <v>0</v>
      </c>
      <c r="W44" s="220">
        <f>'TABELA IIa'!W53</f>
        <v>0</v>
      </c>
      <c r="X44" s="220">
        <f>'TABELA IIa'!X53</f>
        <v>0</v>
      </c>
      <c r="Y44" s="220" t="str">
        <f>'TABELA IIa'!Y53</f>
        <v/>
      </c>
      <c r="Z44" s="220" t="str">
        <f>'TABELA IIa'!Z53</f>
        <v/>
      </c>
      <c r="AA44" s="220" t="str">
        <f>'TABELA IIa'!AA53</f>
        <v/>
      </c>
      <c r="AB44" s="220" t="str">
        <f>'TABELA IIa'!AB53</f>
        <v/>
      </c>
      <c r="AC44" s="220">
        <f>'TABELA IIa'!AC53</f>
        <v>0</v>
      </c>
      <c r="AD44" s="220" t="str">
        <f>'TABELA IIa'!AD53</f>
        <v/>
      </c>
    </row>
    <row r="45" spans="1:30" s="215" customFormat="1" x14ac:dyDescent="0.2">
      <c r="A45" s="220">
        <f>'TABELA I'!$K$2</f>
        <v>0</v>
      </c>
      <c r="B45" s="220">
        <f>'TABELA I'!$K$1</f>
        <v>2022</v>
      </c>
      <c r="C45" s="220" t="str">
        <f t="shared" ref="C45:F45" si="42">C44</f>
        <v/>
      </c>
      <c r="D45" s="220">
        <f t="shared" si="42"/>
        <v>0</v>
      </c>
      <c r="E45" s="220" t="str">
        <f t="shared" si="42"/>
        <v/>
      </c>
      <c r="F45" s="220" t="str">
        <f t="shared" si="42"/>
        <v>Nije ocijenjen</v>
      </c>
      <c r="G45" s="220" t="str">
        <f>'TABELA IIa'!G54</f>
        <v>KTRZ, KTPO, KTO</v>
      </c>
      <c r="H45" s="220">
        <f>'TABELA IIa'!H54</f>
        <v>0</v>
      </c>
      <c r="I45" s="220">
        <f>'TABELA IIa'!I54</f>
        <v>0</v>
      </c>
      <c r="J45" s="220">
        <f>'TABELA IIa'!J54</f>
        <v>0</v>
      </c>
      <c r="K45" s="220">
        <f>'TABELA IIa'!K54</f>
        <v>0</v>
      </c>
      <c r="L45" s="220">
        <f>'TABELA IIa'!L54</f>
        <v>0</v>
      </c>
      <c r="M45" s="220">
        <f>'TABELA IIa'!M54</f>
        <v>0</v>
      </c>
      <c r="N45" s="220">
        <f>'TABELA IIa'!N54</f>
        <v>0</v>
      </c>
      <c r="O45" s="220">
        <f>'TABELA IIa'!O54</f>
        <v>0</v>
      </c>
      <c r="P45" s="220">
        <f>'TABELA IIa'!P54</f>
        <v>0</v>
      </c>
      <c r="Q45" s="220">
        <f>'TABELA IIa'!Q54</f>
        <v>0</v>
      </c>
      <c r="R45" s="220" t="str">
        <f>'TABELA IIa'!R54</f>
        <v/>
      </c>
      <c r="S45" s="220" t="str">
        <f>'TABELA IIa'!S54</f>
        <v/>
      </c>
      <c r="T45" s="220" t="str">
        <f>'TABELA IIa'!T54</f>
        <v/>
      </c>
      <c r="U45" s="220" t="str">
        <f t="shared" ref="U45:AD45" si="43">U44</f>
        <v/>
      </c>
      <c r="V45" s="220">
        <f t="shared" si="43"/>
        <v>0</v>
      </c>
      <c r="W45" s="220">
        <f t="shared" si="43"/>
        <v>0</v>
      </c>
      <c r="X45" s="220">
        <f t="shared" si="43"/>
        <v>0</v>
      </c>
      <c r="Y45" s="220" t="str">
        <f t="shared" si="43"/>
        <v/>
      </c>
      <c r="Z45" s="220" t="str">
        <f t="shared" si="43"/>
        <v/>
      </c>
      <c r="AA45" s="220" t="str">
        <f t="shared" si="43"/>
        <v/>
      </c>
      <c r="AB45" s="220" t="str">
        <f t="shared" si="43"/>
        <v/>
      </c>
      <c r="AC45" s="220">
        <f t="shared" si="43"/>
        <v>0</v>
      </c>
      <c r="AD45" s="220" t="str">
        <f t="shared" si="43"/>
        <v/>
      </c>
    </row>
    <row r="46" spans="1:30" s="215" customFormat="1" x14ac:dyDescent="0.2">
      <c r="A46" s="220">
        <f>'TABELA I'!$K$2</f>
        <v>0</v>
      </c>
      <c r="B46" s="220">
        <f>'TABELA I'!$K$1</f>
        <v>2022</v>
      </c>
      <c r="C46" s="220" t="str">
        <f>'TABELA IIa'!C55</f>
        <v/>
      </c>
      <c r="D46" s="220">
        <f>'TABELA IIa'!D55</f>
        <v>0</v>
      </c>
      <c r="E46" s="220" t="str">
        <f>'TABELA IIa'!E55</f>
        <v/>
      </c>
      <c r="F46" s="220" t="str">
        <f>'TABELA IIa'!F55</f>
        <v>Nije ocijenjen</v>
      </c>
      <c r="G46" s="220" t="str">
        <f>'TABELA IIa'!G55</f>
        <v>KT, KTK, KTT i KTM</v>
      </c>
      <c r="H46" s="220">
        <f>'TABELA IIa'!H55</f>
        <v>0</v>
      </c>
      <c r="I46" s="220">
        <f>'TABELA IIa'!I55</f>
        <v>0</v>
      </c>
      <c r="J46" s="220">
        <f>'TABELA IIa'!J55</f>
        <v>0</v>
      </c>
      <c r="K46" s="220">
        <f>'TABELA IIa'!K55</f>
        <v>0</v>
      </c>
      <c r="L46" s="220">
        <f>'TABELA IIa'!L55</f>
        <v>0</v>
      </c>
      <c r="M46" s="220">
        <f>'TABELA IIa'!M55</f>
        <v>0</v>
      </c>
      <c r="N46" s="220">
        <f>'TABELA IIa'!N55</f>
        <v>0</v>
      </c>
      <c r="O46" s="220">
        <f>'TABELA IIa'!O55</f>
        <v>0</v>
      </c>
      <c r="P46" s="220">
        <f>'TABELA IIa'!P55</f>
        <v>0</v>
      </c>
      <c r="Q46" s="220">
        <f>'TABELA IIa'!Q55</f>
        <v>0</v>
      </c>
      <c r="R46" s="220" t="str">
        <f>'TABELA IIa'!R55</f>
        <v/>
      </c>
      <c r="S46" s="220" t="str">
        <f>'TABELA IIa'!S55</f>
        <v/>
      </c>
      <c r="T46" s="220" t="str">
        <f>'TABELA IIa'!T55</f>
        <v/>
      </c>
      <c r="U46" s="220" t="str">
        <f>'TABELA IIa'!U55</f>
        <v/>
      </c>
      <c r="V46" s="220">
        <f>'TABELA IIa'!V55</f>
        <v>0</v>
      </c>
      <c r="W46" s="220">
        <f>'TABELA IIa'!W55</f>
        <v>0</v>
      </c>
      <c r="X46" s="220">
        <f>'TABELA IIa'!X55</f>
        <v>0</v>
      </c>
      <c r="Y46" s="220" t="str">
        <f>'TABELA IIa'!Y55</f>
        <v/>
      </c>
      <c r="Z46" s="220" t="str">
        <f>'TABELA IIa'!Z55</f>
        <v/>
      </c>
      <c r="AA46" s="220" t="str">
        <f>'TABELA IIa'!AA55</f>
        <v/>
      </c>
      <c r="AB46" s="220" t="str">
        <f>'TABELA IIa'!AB55</f>
        <v/>
      </c>
      <c r="AC46" s="220">
        <f>'TABELA IIa'!AC55</f>
        <v>0</v>
      </c>
      <c r="AD46" s="220" t="str">
        <f>'TABELA IIa'!AD55</f>
        <v/>
      </c>
    </row>
    <row r="47" spans="1:30" s="215" customFormat="1" x14ac:dyDescent="0.2">
      <c r="A47" s="220">
        <f>'TABELA I'!$K$2</f>
        <v>0</v>
      </c>
      <c r="B47" s="220">
        <f>'TABELA I'!$K$1</f>
        <v>2022</v>
      </c>
      <c r="C47" s="220" t="str">
        <f t="shared" ref="C47:F47" si="44">C46</f>
        <v/>
      </c>
      <c r="D47" s="220">
        <f t="shared" si="44"/>
        <v>0</v>
      </c>
      <c r="E47" s="220" t="str">
        <f t="shared" si="44"/>
        <v/>
      </c>
      <c r="F47" s="220" t="str">
        <f t="shared" si="44"/>
        <v>Nije ocijenjen</v>
      </c>
      <c r="G47" s="220" t="str">
        <f>'TABELA IIa'!G56</f>
        <v>KTRZ, KTPO, KTO</v>
      </c>
      <c r="H47" s="220">
        <f>'TABELA IIa'!H56</f>
        <v>0</v>
      </c>
      <c r="I47" s="220">
        <f>'TABELA IIa'!I56</f>
        <v>0</v>
      </c>
      <c r="J47" s="220">
        <f>'TABELA IIa'!J56</f>
        <v>0</v>
      </c>
      <c r="K47" s="220">
        <f>'TABELA IIa'!K56</f>
        <v>0</v>
      </c>
      <c r="L47" s="220">
        <f>'TABELA IIa'!L56</f>
        <v>0</v>
      </c>
      <c r="M47" s="220">
        <f>'TABELA IIa'!M56</f>
        <v>0</v>
      </c>
      <c r="N47" s="220">
        <f>'TABELA IIa'!N56</f>
        <v>0</v>
      </c>
      <c r="O47" s="220">
        <f>'TABELA IIa'!O56</f>
        <v>0</v>
      </c>
      <c r="P47" s="220">
        <f>'TABELA IIa'!P56</f>
        <v>0</v>
      </c>
      <c r="Q47" s="220">
        <f>'TABELA IIa'!Q56</f>
        <v>0</v>
      </c>
      <c r="R47" s="220" t="str">
        <f>'TABELA IIa'!R56</f>
        <v/>
      </c>
      <c r="S47" s="220" t="str">
        <f>'TABELA IIa'!S56</f>
        <v/>
      </c>
      <c r="T47" s="220" t="str">
        <f>'TABELA IIa'!T56</f>
        <v/>
      </c>
      <c r="U47" s="220" t="str">
        <f t="shared" ref="U47:AD47" si="45">U46</f>
        <v/>
      </c>
      <c r="V47" s="220">
        <f t="shared" si="45"/>
        <v>0</v>
      </c>
      <c r="W47" s="220">
        <f t="shared" si="45"/>
        <v>0</v>
      </c>
      <c r="X47" s="220">
        <f t="shared" si="45"/>
        <v>0</v>
      </c>
      <c r="Y47" s="220" t="str">
        <f t="shared" si="45"/>
        <v/>
      </c>
      <c r="Z47" s="220" t="str">
        <f t="shared" si="45"/>
        <v/>
      </c>
      <c r="AA47" s="220" t="str">
        <f t="shared" si="45"/>
        <v/>
      </c>
      <c r="AB47" s="220" t="str">
        <f t="shared" si="45"/>
        <v/>
      </c>
      <c r="AC47" s="220">
        <f t="shared" si="45"/>
        <v>0</v>
      </c>
      <c r="AD47" s="220" t="str">
        <f t="shared" si="45"/>
        <v/>
      </c>
    </row>
    <row r="48" spans="1:30" s="215" customFormat="1" x14ac:dyDescent="0.2">
      <c r="A48" s="220">
        <f>'TABELA I'!$K$2</f>
        <v>0</v>
      </c>
      <c r="B48" s="220">
        <f>'TABELA I'!$K$1</f>
        <v>2022</v>
      </c>
      <c r="C48" s="220" t="str">
        <f>'TABELA IIa'!C57</f>
        <v/>
      </c>
      <c r="D48" s="220">
        <f>'TABELA IIa'!D57</f>
        <v>0</v>
      </c>
      <c r="E48" s="220" t="str">
        <f>'TABELA IIa'!E57</f>
        <v/>
      </c>
      <c r="F48" s="220" t="str">
        <f>'TABELA IIa'!F57</f>
        <v>Nije ocijenjen</v>
      </c>
      <c r="G48" s="220" t="str">
        <f>'TABELA IIa'!G57</f>
        <v>KT, KTK, KTT i KTM</v>
      </c>
      <c r="H48" s="220">
        <f>'TABELA IIa'!H57</f>
        <v>0</v>
      </c>
      <c r="I48" s="220">
        <f>'TABELA IIa'!I57</f>
        <v>0</v>
      </c>
      <c r="J48" s="220">
        <f>'TABELA IIa'!J57</f>
        <v>0</v>
      </c>
      <c r="K48" s="220">
        <f>'TABELA IIa'!K57</f>
        <v>0</v>
      </c>
      <c r="L48" s="220">
        <f>'TABELA IIa'!L57</f>
        <v>0</v>
      </c>
      <c r="M48" s="220">
        <f>'TABELA IIa'!M57</f>
        <v>0</v>
      </c>
      <c r="N48" s="220">
        <f>'TABELA IIa'!N57</f>
        <v>0</v>
      </c>
      <c r="O48" s="220">
        <f>'TABELA IIa'!O57</f>
        <v>0</v>
      </c>
      <c r="P48" s="220">
        <f>'TABELA IIa'!P57</f>
        <v>0</v>
      </c>
      <c r="Q48" s="220">
        <f>'TABELA IIa'!Q57</f>
        <v>0</v>
      </c>
      <c r="R48" s="220" t="str">
        <f>'TABELA IIa'!R57</f>
        <v/>
      </c>
      <c r="S48" s="220" t="str">
        <f>'TABELA IIa'!S57</f>
        <v/>
      </c>
      <c r="T48" s="220" t="str">
        <f>'TABELA IIa'!T57</f>
        <v/>
      </c>
      <c r="U48" s="220" t="str">
        <f>'TABELA IIa'!U57</f>
        <v/>
      </c>
      <c r="V48" s="220">
        <f>'TABELA IIa'!V57</f>
        <v>0</v>
      </c>
      <c r="W48" s="220">
        <f>'TABELA IIa'!W57</f>
        <v>0</v>
      </c>
      <c r="X48" s="220">
        <f>'TABELA IIa'!X57</f>
        <v>0</v>
      </c>
      <c r="Y48" s="220" t="str">
        <f>'TABELA IIa'!Y57</f>
        <v/>
      </c>
      <c r="Z48" s="220" t="str">
        <f>'TABELA IIa'!Z57</f>
        <v/>
      </c>
      <c r="AA48" s="220" t="str">
        <f>'TABELA IIa'!AA57</f>
        <v/>
      </c>
      <c r="AB48" s="220" t="str">
        <f>'TABELA IIa'!AB57</f>
        <v/>
      </c>
      <c r="AC48" s="220">
        <f>'TABELA IIa'!AC57</f>
        <v>0</v>
      </c>
      <c r="AD48" s="220" t="str">
        <f>'TABELA IIa'!AD57</f>
        <v/>
      </c>
    </row>
    <row r="49" spans="1:30" s="215" customFormat="1" x14ac:dyDescent="0.2">
      <c r="A49" s="220">
        <f>'TABELA I'!$K$2</f>
        <v>0</v>
      </c>
      <c r="B49" s="220">
        <f>'TABELA I'!$K$1</f>
        <v>2022</v>
      </c>
      <c r="C49" s="220" t="str">
        <f t="shared" ref="C49:F49" si="46">C48</f>
        <v/>
      </c>
      <c r="D49" s="220">
        <f t="shared" si="46"/>
        <v>0</v>
      </c>
      <c r="E49" s="220" t="str">
        <f t="shared" si="46"/>
        <v/>
      </c>
      <c r="F49" s="220" t="str">
        <f t="shared" si="46"/>
        <v>Nije ocijenjen</v>
      </c>
      <c r="G49" s="220" t="str">
        <f>'TABELA IIa'!G58</f>
        <v>KTRZ, KTPO, KTO</v>
      </c>
      <c r="H49" s="220">
        <f>'TABELA IIa'!H58</f>
        <v>0</v>
      </c>
      <c r="I49" s="220">
        <f>'TABELA IIa'!I58</f>
        <v>0</v>
      </c>
      <c r="J49" s="220">
        <f>'TABELA IIa'!J58</f>
        <v>0</v>
      </c>
      <c r="K49" s="220">
        <f>'TABELA IIa'!K58</f>
        <v>0</v>
      </c>
      <c r="L49" s="220">
        <f>'TABELA IIa'!L58</f>
        <v>0</v>
      </c>
      <c r="M49" s="220">
        <f>'TABELA IIa'!M58</f>
        <v>0</v>
      </c>
      <c r="N49" s="220">
        <f>'TABELA IIa'!N58</f>
        <v>0</v>
      </c>
      <c r="O49" s="220">
        <f>'TABELA IIa'!O58</f>
        <v>0</v>
      </c>
      <c r="P49" s="220">
        <f>'TABELA IIa'!P58</f>
        <v>0</v>
      </c>
      <c r="Q49" s="220">
        <f>'TABELA IIa'!Q58</f>
        <v>0</v>
      </c>
      <c r="R49" s="220" t="str">
        <f>'TABELA IIa'!R58</f>
        <v/>
      </c>
      <c r="S49" s="220" t="str">
        <f>'TABELA IIa'!S58</f>
        <v/>
      </c>
      <c r="T49" s="220" t="str">
        <f>'TABELA IIa'!T58</f>
        <v/>
      </c>
      <c r="U49" s="220" t="str">
        <f t="shared" ref="U49:AD49" si="47">U48</f>
        <v/>
      </c>
      <c r="V49" s="220">
        <f t="shared" si="47"/>
        <v>0</v>
      </c>
      <c r="W49" s="220">
        <f t="shared" si="47"/>
        <v>0</v>
      </c>
      <c r="X49" s="220">
        <f t="shared" si="47"/>
        <v>0</v>
      </c>
      <c r="Y49" s="220" t="str">
        <f t="shared" si="47"/>
        <v/>
      </c>
      <c r="Z49" s="220" t="str">
        <f t="shared" si="47"/>
        <v/>
      </c>
      <c r="AA49" s="220" t="str">
        <f t="shared" si="47"/>
        <v/>
      </c>
      <c r="AB49" s="220" t="str">
        <f t="shared" si="47"/>
        <v/>
      </c>
      <c r="AC49" s="220">
        <f t="shared" si="47"/>
        <v>0</v>
      </c>
      <c r="AD49" s="220" t="str">
        <f t="shared" si="47"/>
        <v/>
      </c>
    </row>
    <row r="50" spans="1:30" s="215" customFormat="1" x14ac:dyDescent="0.2">
      <c r="A50" s="220">
        <f>'TABELA I'!$K$2</f>
        <v>0</v>
      </c>
      <c r="B50" s="220">
        <f>'TABELA I'!$K$1</f>
        <v>2022</v>
      </c>
      <c r="C50" s="220" t="str">
        <f>'TABELA IIa'!C59</f>
        <v/>
      </c>
      <c r="D50" s="220">
        <f>'TABELA IIa'!D59</f>
        <v>0</v>
      </c>
      <c r="E50" s="220" t="str">
        <f>'TABELA IIa'!E59</f>
        <v/>
      </c>
      <c r="F50" s="220" t="str">
        <f>'TABELA IIa'!F59</f>
        <v>Nije ocijenjen</v>
      </c>
      <c r="G50" s="220" t="str">
        <f>'TABELA IIa'!G59</f>
        <v>KT, KTK, KTT i KTM</v>
      </c>
      <c r="H50" s="220">
        <f>'TABELA IIa'!H59</f>
        <v>0</v>
      </c>
      <c r="I50" s="220">
        <f>'TABELA IIa'!I59</f>
        <v>0</v>
      </c>
      <c r="J50" s="220">
        <f>'TABELA IIa'!J59</f>
        <v>0</v>
      </c>
      <c r="K50" s="220">
        <f>'TABELA IIa'!K59</f>
        <v>0</v>
      </c>
      <c r="L50" s="220">
        <f>'TABELA IIa'!L59</f>
        <v>0</v>
      </c>
      <c r="M50" s="220">
        <f>'TABELA IIa'!M59</f>
        <v>0</v>
      </c>
      <c r="N50" s="220">
        <f>'TABELA IIa'!N59</f>
        <v>0</v>
      </c>
      <c r="O50" s="220">
        <f>'TABELA IIa'!O59</f>
        <v>0</v>
      </c>
      <c r="P50" s="220">
        <f>'TABELA IIa'!P59</f>
        <v>0</v>
      </c>
      <c r="Q50" s="220">
        <f>'TABELA IIa'!Q59</f>
        <v>0</v>
      </c>
      <c r="R50" s="220" t="str">
        <f>'TABELA IIa'!R59</f>
        <v/>
      </c>
      <c r="S50" s="220" t="str">
        <f>'TABELA IIa'!S59</f>
        <v/>
      </c>
      <c r="T50" s="220" t="str">
        <f>'TABELA IIa'!T59</f>
        <v/>
      </c>
      <c r="U50" s="220" t="str">
        <f>'TABELA IIa'!U59</f>
        <v/>
      </c>
      <c r="V50" s="220">
        <f>'TABELA IIa'!V59</f>
        <v>0</v>
      </c>
      <c r="W50" s="220">
        <f>'TABELA IIa'!W59</f>
        <v>0</v>
      </c>
      <c r="X50" s="220">
        <f>'TABELA IIa'!X59</f>
        <v>0</v>
      </c>
      <c r="Y50" s="220" t="str">
        <f>'TABELA IIa'!Y59</f>
        <v/>
      </c>
      <c r="Z50" s="220" t="str">
        <f>'TABELA IIa'!Z59</f>
        <v/>
      </c>
      <c r="AA50" s="220" t="str">
        <f>'TABELA IIa'!AA59</f>
        <v/>
      </c>
      <c r="AB50" s="220" t="str">
        <f>'TABELA IIa'!AB59</f>
        <v/>
      </c>
      <c r="AC50" s="220">
        <f>'TABELA IIa'!AC59</f>
        <v>0</v>
      </c>
      <c r="AD50" s="220" t="str">
        <f>'TABELA IIa'!AD59</f>
        <v/>
      </c>
    </row>
    <row r="51" spans="1:30" s="215" customFormat="1" x14ac:dyDescent="0.2">
      <c r="A51" s="220">
        <f>'TABELA I'!$K$2</f>
        <v>0</v>
      </c>
      <c r="B51" s="220">
        <f>'TABELA I'!$K$1</f>
        <v>2022</v>
      </c>
      <c r="C51" s="220" t="str">
        <f t="shared" ref="C51:F51" si="48">C50</f>
        <v/>
      </c>
      <c r="D51" s="220">
        <f t="shared" si="48"/>
        <v>0</v>
      </c>
      <c r="E51" s="220" t="str">
        <f t="shared" si="48"/>
        <v/>
      </c>
      <c r="F51" s="220" t="str">
        <f t="shared" si="48"/>
        <v>Nije ocijenjen</v>
      </c>
      <c r="G51" s="220" t="str">
        <f>'TABELA IIa'!G60</f>
        <v>KTRZ, KTPO, KTO</v>
      </c>
      <c r="H51" s="220">
        <f>'TABELA IIa'!H60</f>
        <v>0</v>
      </c>
      <c r="I51" s="220">
        <f>'TABELA IIa'!I60</f>
        <v>0</v>
      </c>
      <c r="J51" s="220">
        <f>'TABELA IIa'!J60</f>
        <v>0</v>
      </c>
      <c r="K51" s="220">
        <f>'TABELA IIa'!K60</f>
        <v>0</v>
      </c>
      <c r="L51" s="220">
        <f>'TABELA IIa'!L60</f>
        <v>0</v>
      </c>
      <c r="M51" s="220">
        <f>'TABELA IIa'!M60</f>
        <v>0</v>
      </c>
      <c r="N51" s="220">
        <f>'TABELA IIa'!N60</f>
        <v>0</v>
      </c>
      <c r="O51" s="220">
        <f>'TABELA IIa'!O60</f>
        <v>0</v>
      </c>
      <c r="P51" s="220">
        <f>'TABELA IIa'!P60</f>
        <v>0</v>
      </c>
      <c r="Q51" s="220">
        <f>'TABELA IIa'!Q60</f>
        <v>0</v>
      </c>
      <c r="R51" s="220" t="str">
        <f>'TABELA IIa'!R60</f>
        <v/>
      </c>
      <c r="S51" s="220" t="str">
        <f>'TABELA IIa'!S60</f>
        <v/>
      </c>
      <c r="T51" s="220" t="str">
        <f>'TABELA IIa'!T60</f>
        <v/>
      </c>
      <c r="U51" s="220" t="str">
        <f t="shared" ref="U51:AD51" si="49">U50</f>
        <v/>
      </c>
      <c r="V51" s="220">
        <f t="shared" si="49"/>
        <v>0</v>
      </c>
      <c r="W51" s="220">
        <f t="shared" si="49"/>
        <v>0</v>
      </c>
      <c r="X51" s="220">
        <f t="shared" si="49"/>
        <v>0</v>
      </c>
      <c r="Y51" s="220" t="str">
        <f t="shared" si="49"/>
        <v/>
      </c>
      <c r="Z51" s="220" t="str">
        <f t="shared" si="49"/>
        <v/>
      </c>
      <c r="AA51" s="220" t="str">
        <f t="shared" si="49"/>
        <v/>
      </c>
      <c r="AB51" s="220" t="str">
        <f t="shared" si="49"/>
        <v/>
      </c>
      <c r="AC51" s="220">
        <f t="shared" si="49"/>
        <v>0</v>
      </c>
      <c r="AD51" s="220" t="str">
        <f t="shared" si="49"/>
        <v/>
      </c>
    </row>
    <row r="52" spans="1:30" s="215" customFormat="1" x14ac:dyDescent="0.2">
      <c r="A52" s="220">
        <f>'TABELA I'!$K$2</f>
        <v>0</v>
      </c>
      <c r="B52" s="220">
        <f>'TABELA I'!$K$1</f>
        <v>2022</v>
      </c>
      <c r="C52" s="220" t="str">
        <f>'TABELA IIa'!C61</f>
        <v/>
      </c>
      <c r="D52" s="220">
        <f>'TABELA IIa'!D61</f>
        <v>0</v>
      </c>
      <c r="E52" s="220" t="str">
        <f>'TABELA IIa'!E61</f>
        <v/>
      </c>
      <c r="F52" s="220" t="str">
        <f>'TABELA IIa'!F61</f>
        <v>Nije ocijenjen</v>
      </c>
      <c r="G52" s="220" t="str">
        <f>'TABELA IIa'!G61</f>
        <v>KT, KTK, KTT i KTM</v>
      </c>
      <c r="H52" s="220">
        <f>'TABELA IIa'!H61</f>
        <v>0</v>
      </c>
      <c r="I52" s="220">
        <f>'TABELA IIa'!I61</f>
        <v>0</v>
      </c>
      <c r="J52" s="220">
        <f>'TABELA IIa'!J61</f>
        <v>0</v>
      </c>
      <c r="K52" s="220">
        <f>'TABELA IIa'!K61</f>
        <v>0</v>
      </c>
      <c r="L52" s="220">
        <f>'TABELA IIa'!L61</f>
        <v>0</v>
      </c>
      <c r="M52" s="220">
        <f>'TABELA IIa'!M61</f>
        <v>0</v>
      </c>
      <c r="N52" s="220">
        <f>'TABELA IIa'!N61</f>
        <v>0</v>
      </c>
      <c r="O52" s="220">
        <f>'TABELA IIa'!O61</f>
        <v>0</v>
      </c>
      <c r="P52" s="220">
        <f>'TABELA IIa'!P61</f>
        <v>0</v>
      </c>
      <c r="Q52" s="220">
        <f>'TABELA IIa'!Q61</f>
        <v>0</v>
      </c>
      <c r="R52" s="220" t="str">
        <f>'TABELA IIa'!R61</f>
        <v/>
      </c>
      <c r="S52" s="220" t="str">
        <f>'TABELA IIa'!S61</f>
        <v/>
      </c>
      <c r="T52" s="220" t="str">
        <f>'TABELA IIa'!T61</f>
        <v/>
      </c>
      <c r="U52" s="220" t="str">
        <f>'TABELA IIa'!U61</f>
        <v/>
      </c>
      <c r="V52" s="220">
        <f>'TABELA IIa'!V61</f>
        <v>0</v>
      </c>
      <c r="W52" s="220">
        <f>'TABELA IIa'!W61</f>
        <v>0</v>
      </c>
      <c r="X52" s="220">
        <f>'TABELA IIa'!X61</f>
        <v>0</v>
      </c>
      <c r="Y52" s="220" t="str">
        <f>'TABELA IIa'!Y61</f>
        <v/>
      </c>
      <c r="Z52" s="220" t="str">
        <f>'TABELA IIa'!Z61</f>
        <v/>
      </c>
      <c r="AA52" s="220" t="str">
        <f>'TABELA IIa'!AA61</f>
        <v/>
      </c>
      <c r="AB52" s="220" t="str">
        <f>'TABELA IIa'!AB61</f>
        <v/>
      </c>
      <c r="AC52" s="220">
        <f>'TABELA IIa'!AC61</f>
        <v>0</v>
      </c>
      <c r="AD52" s="220" t="str">
        <f>'TABELA IIa'!AD61</f>
        <v/>
      </c>
    </row>
    <row r="53" spans="1:30" s="215" customFormat="1" x14ac:dyDescent="0.2">
      <c r="A53" s="220">
        <f>'TABELA I'!$K$2</f>
        <v>0</v>
      </c>
      <c r="B53" s="220">
        <f>'TABELA I'!$K$1</f>
        <v>2022</v>
      </c>
      <c r="C53" s="220" t="str">
        <f t="shared" ref="C53:F53" si="50">C52</f>
        <v/>
      </c>
      <c r="D53" s="220">
        <f t="shared" si="50"/>
        <v>0</v>
      </c>
      <c r="E53" s="220" t="str">
        <f t="shared" si="50"/>
        <v/>
      </c>
      <c r="F53" s="220" t="str">
        <f t="shared" si="50"/>
        <v>Nije ocijenjen</v>
      </c>
      <c r="G53" s="220" t="str">
        <f>'TABELA IIa'!G62</f>
        <v>KTRZ, KTPO, KTO</v>
      </c>
      <c r="H53" s="220">
        <f>'TABELA IIa'!H62</f>
        <v>0</v>
      </c>
      <c r="I53" s="220">
        <f>'TABELA IIa'!I62</f>
        <v>0</v>
      </c>
      <c r="J53" s="220">
        <f>'TABELA IIa'!J62</f>
        <v>0</v>
      </c>
      <c r="K53" s="220">
        <f>'TABELA IIa'!K62</f>
        <v>0</v>
      </c>
      <c r="L53" s="220">
        <f>'TABELA IIa'!L62</f>
        <v>0</v>
      </c>
      <c r="M53" s="220">
        <f>'TABELA IIa'!M62</f>
        <v>0</v>
      </c>
      <c r="N53" s="220">
        <f>'TABELA IIa'!N62</f>
        <v>0</v>
      </c>
      <c r="O53" s="220">
        <f>'TABELA IIa'!O62</f>
        <v>0</v>
      </c>
      <c r="P53" s="220">
        <f>'TABELA IIa'!P62</f>
        <v>0</v>
      </c>
      <c r="Q53" s="220">
        <f>'TABELA IIa'!Q62</f>
        <v>0</v>
      </c>
      <c r="R53" s="220" t="str">
        <f>'TABELA IIa'!R62</f>
        <v/>
      </c>
      <c r="S53" s="220" t="str">
        <f>'TABELA IIa'!S62</f>
        <v/>
      </c>
      <c r="T53" s="220" t="str">
        <f>'TABELA IIa'!T62</f>
        <v/>
      </c>
      <c r="U53" s="220" t="str">
        <f t="shared" ref="U53:AD53" si="51">U52</f>
        <v/>
      </c>
      <c r="V53" s="220">
        <f t="shared" si="51"/>
        <v>0</v>
      </c>
      <c r="W53" s="220">
        <f t="shared" si="51"/>
        <v>0</v>
      </c>
      <c r="X53" s="220">
        <f t="shared" si="51"/>
        <v>0</v>
      </c>
      <c r="Y53" s="220" t="str">
        <f t="shared" si="51"/>
        <v/>
      </c>
      <c r="Z53" s="220" t="str">
        <f t="shared" si="51"/>
        <v/>
      </c>
      <c r="AA53" s="220" t="str">
        <f t="shared" si="51"/>
        <v/>
      </c>
      <c r="AB53" s="220" t="str">
        <f t="shared" si="51"/>
        <v/>
      </c>
      <c r="AC53" s="220">
        <f t="shared" si="51"/>
        <v>0</v>
      </c>
      <c r="AD53" s="220" t="str">
        <f t="shared" si="51"/>
        <v/>
      </c>
    </row>
    <row r="54" spans="1:30" s="215" customFormat="1" x14ac:dyDescent="0.2">
      <c r="A54" s="220">
        <f>'TABELA I'!$K$2</f>
        <v>0</v>
      </c>
      <c r="B54" s="220">
        <f>'TABELA I'!$K$1</f>
        <v>2022</v>
      </c>
      <c r="C54" s="220" t="str">
        <f>'TABELA IIa'!C63</f>
        <v/>
      </c>
      <c r="D54" s="220">
        <f>'TABELA IIa'!D63</f>
        <v>0</v>
      </c>
      <c r="E54" s="220" t="str">
        <f>'TABELA IIa'!E63</f>
        <v/>
      </c>
      <c r="F54" s="220" t="str">
        <f>'TABELA IIa'!F63</f>
        <v>Nije ocijenjen</v>
      </c>
      <c r="G54" s="220" t="str">
        <f>'TABELA IIa'!G63</f>
        <v>KT, KTK, KTT i KTM</v>
      </c>
      <c r="H54" s="220">
        <f>'TABELA IIa'!H63</f>
        <v>0</v>
      </c>
      <c r="I54" s="220">
        <f>'TABELA IIa'!I63</f>
        <v>0</v>
      </c>
      <c r="J54" s="220">
        <f>'TABELA IIa'!J63</f>
        <v>0</v>
      </c>
      <c r="K54" s="220">
        <f>'TABELA IIa'!K63</f>
        <v>0</v>
      </c>
      <c r="L54" s="220">
        <f>'TABELA IIa'!L63</f>
        <v>0</v>
      </c>
      <c r="M54" s="220">
        <f>'TABELA IIa'!M63</f>
        <v>0</v>
      </c>
      <c r="N54" s="220">
        <f>'TABELA IIa'!N63</f>
        <v>0</v>
      </c>
      <c r="O54" s="220">
        <f>'TABELA IIa'!O63</f>
        <v>0</v>
      </c>
      <c r="P54" s="220">
        <f>'TABELA IIa'!P63</f>
        <v>0</v>
      </c>
      <c r="Q54" s="220">
        <f>'TABELA IIa'!Q63</f>
        <v>0</v>
      </c>
      <c r="R54" s="220" t="str">
        <f>'TABELA IIa'!R63</f>
        <v/>
      </c>
      <c r="S54" s="220" t="str">
        <f>'TABELA IIa'!S63</f>
        <v/>
      </c>
      <c r="T54" s="220" t="str">
        <f>'TABELA IIa'!T63</f>
        <v/>
      </c>
      <c r="U54" s="220" t="str">
        <f>'TABELA IIa'!U63</f>
        <v/>
      </c>
      <c r="V54" s="220">
        <f>'TABELA IIa'!V63</f>
        <v>0</v>
      </c>
      <c r="W54" s="220">
        <f>'TABELA IIa'!W63</f>
        <v>0</v>
      </c>
      <c r="X54" s="220">
        <f>'TABELA IIa'!X63</f>
        <v>0</v>
      </c>
      <c r="Y54" s="220" t="str">
        <f>'TABELA IIa'!Y63</f>
        <v/>
      </c>
      <c r="Z54" s="220" t="str">
        <f>'TABELA IIa'!Z63</f>
        <v/>
      </c>
      <c r="AA54" s="220" t="str">
        <f>'TABELA IIa'!AA63</f>
        <v/>
      </c>
      <c r="AB54" s="220" t="str">
        <f>'TABELA IIa'!AB63</f>
        <v/>
      </c>
      <c r="AC54" s="220">
        <f>'TABELA IIa'!AC63</f>
        <v>0</v>
      </c>
      <c r="AD54" s="220" t="str">
        <f>'TABELA IIa'!AD63</f>
        <v/>
      </c>
    </row>
    <row r="55" spans="1:30" s="215" customFormat="1" x14ac:dyDescent="0.2">
      <c r="A55" s="220">
        <f>'TABELA I'!$K$2</f>
        <v>0</v>
      </c>
      <c r="B55" s="220">
        <f>'TABELA I'!$K$1</f>
        <v>2022</v>
      </c>
      <c r="C55" s="220" t="str">
        <f t="shared" ref="C55:F55" si="52">C54</f>
        <v/>
      </c>
      <c r="D55" s="220">
        <f t="shared" si="52"/>
        <v>0</v>
      </c>
      <c r="E55" s="220" t="str">
        <f t="shared" si="52"/>
        <v/>
      </c>
      <c r="F55" s="220" t="str">
        <f t="shared" si="52"/>
        <v>Nije ocijenjen</v>
      </c>
      <c r="G55" s="220" t="str">
        <f>'TABELA IIa'!G64</f>
        <v>KTRZ, KTPO, KTO</v>
      </c>
      <c r="H55" s="220">
        <f>'TABELA IIa'!H64</f>
        <v>0</v>
      </c>
      <c r="I55" s="220">
        <f>'TABELA IIa'!I64</f>
        <v>0</v>
      </c>
      <c r="J55" s="220">
        <f>'TABELA IIa'!J64</f>
        <v>0</v>
      </c>
      <c r="K55" s="220">
        <f>'TABELA IIa'!K64</f>
        <v>0</v>
      </c>
      <c r="L55" s="220">
        <f>'TABELA IIa'!L64</f>
        <v>0</v>
      </c>
      <c r="M55" s="220">
        <f>'TABELA IIa'!M64</f>
        <v>0</v>
      </c>
      <c r="N55" s="220">
        <f>'TABELA IIa'!N64</f>
        <v>0</v>
      </c>
      <c r="O55" s="220">
        <f>'TABELA IIa'!O64</f>
        <v>0</v>
      </c>
      <c r="P55" s="220">
        <f>'TABELA IIa'!P64</f>
        <v>0</v>
      </c>
      <c r="Q55" s="220">
        <f>'TABELA IIa'!Q64</f>
        <v>0</v>
      </c>
      <c r="R55" s="220" t="str">
        <f>'TABELA IIa'!R64</f>
        <v/>
      </c>
      <c r="S55" s="220" t="str">
        <f>'TABELA IIa'!S64</f>
        <v/>
      </c>
      <c r="T55" s="220" t="str">
        <f>'TABELA IIa'!T64</f>
        <v/>
      </c>
      <c r="U55" s="220" t="str">
        <f t="shared" ref="U55:AD55" si="53">U54</f>
        <v/>
      </c>
      <c r="V55" s="220">
        <f t="shared" si="53"/>
        <v>0</v>
      </c>
      <c r="W55" s="220">
        <f t="shared" si="53"/>
        <v>0</v>
      </c>
      <c r="X55" s="220">
        <f t="shared" si="53"/>
        <v>0</v>
      </c>
      <c r="Y55" s="220" t="str">
        <f t="shared" si="53"/>
        <v/>
      </c>
      <c r="Z55" s="220" t="str">
        <f t="shared" si="53"/>
        <v/>
      </c>
      <c r="AA55" s="220" t="str">
        <f t="shared" si="53"/>
        <v/>
      </c>
      <c r="AB55" s="220" t="str">
        <f t="shared" si="53"/>
        <v/>
      </c>
      <c r="AC55" s="220">
        <f t="shared" si="53"/>
        <v>0</v>
      </c>
      <c r="AD55" s="220" t="str">
        <f t="shared" si="53"/>
        <v/>
      </c>
    </row>
    <row r="56" spans="1:30" s="215" customFormat="1" x14ac:dyDescent="0.2">
      <c r="A56" s="220">
        <f>'TABELA I'!$K$2</f>
        <v>0</v>
      </c>
      <c r="B56" s="220">
        <f>'TABELA I'!$K$1</f>
        <v>2022</v>
      </c>
      <c r="C56" s="220" t="str">
        <f>'TABELA IIa'!C65</f>
        <v/>
      </c>
      <c r="D56" s="220">
        <f>'TABELA IIa'!D65</f>
        <v>0</v>
      </c>
      <c r="E56" s="220" t="str">
        <f>'TABELA IIa'!E65</f>
        <v/>
      </c>
      <c r="F56" s="220" t="str">
        <f>'TABELA IIa'!F65</f>
        <v>Nije ocijenjen</v>
      </c>
      <c r="G56" s="220" t="str">
        <f>'TABELA IIa'!G65</f>
        <v>KT, KTK, KTT i KTM</v>
      </c>
      <c r="H56" s="220">
        <f>'TABELA IIa'!H65</f>
        <v>0</v>
      </c>
      <c r="I56" s="220">
        <f>'TABELA IIa'!I65</f>
        <v>0</v>
      </c>
      <c r="J56" s="220">
        <f>'TABELA IIa'!J65</f>
        <v>0</v>
      </c>
      <c r="K56" s="220">
        <f>'TABELA IIa'!K65</f>
        <v>0</v>
      </c>
      <c r="L56" s="220">
        <f>'TABELA IIa'!L65</f>
        <v>0</v>
      </c>
      <c r="M56" s="220">
        <f>'TABELA IIa'!M65</f>
        <v>0</v>
      </c>
      <c r="N56" s="220">
        <f>'TABELA IIa'!N65</f>
        <v>0</v>
      </c>
      <c r="O56" s="220">
        <f>'TABELA IIa'!O65</f>
        <v>0</v>
      </c>
      <c r="P56" s="220">
        <f>'TABELA IIa'!P65</f>
        <v>0</v>
      </c>
      <c r="Q56" s="220">
        <f>'TABELA IIa'!Q65</f>
        <v>0</v>
      </c>
      <c r="R56" s="220" t="str">
        <f>'TABELA IIa'!R65</f>
        <v/>
      </c>
      <c r="S56" s="220" t="str">
        <f>'TABELA IIa'!S65</f>
        <v/>
      </c>
      <c r="T56" s="220" t="str">
        <f>'TABELA IIa'!T65</f>
        <v/>
      </c>
      <c r="U56" s="220" t="str">
        <f>'TABELA IIa'!U65</f>
        <v/>
      </c>
      <c r="V56" s="220">
        <f>'TABELA IIa'!V65</f>
        <v>0</v>
      </c>
      <c r="W56" s="220">
        <f>'TABELA IIa'!W65</f>
        <v>0</v>
      </c>
      <c r="X56" s="220">
        <f>'TABELA IIa'!X65</f>
        <v>0</v>
      </c>
      <c r="Y56" s="220" t="str">
        <f>'TABELA IIa'!Y65</f>
        <v/>
      </c>
      <c r="Z56" s="220" t="str">
        <f>'TABELA IIa'!Z65</f>
        <v/>
      </c>
      <c r="AA56" s="220" t="str">
        <f>'TABELA IIa'!AA65</f>
        <v/>
      </c>
      <c r="AB56" s="220" t="str">
        <f>'TABELA IIa'!AB65</f>
        <v/>
      </c>
      <c r="AC56" s="220">
        <f>'TABELA IIa'!AC65</f>
        <v>0</v>
      </c>
      <c r="AD56" s="220" t="str">
        <f>'TABELA IIa'!AD65</f>
        <v/>
      </c>
    </row>
    <row r="57" spans="1:30" s="215" customFormat="1" x14ac:dyDescent="0.2">
      <c r="A57" s="220">
        <f>'TABELA I'!$K$2</f>
        <v>0</v>
      </c>
      <c r="B57" s="220">
        <f>'TABELA I'!$K$1</f>
        <v>2022</v>
      </c>
      <c r="C57" s="220" t="str">
        <f t="shared" ref="C57:F57" si="54">C56</f>
        <v/>
      </c>
      <c r="D57" s="220">
        <f t="shared" si="54"/>
        <v>0</v>
      </c>
      <c r="E57" s="220" t="str">
        <f t="shared" si="54"/>
        <v/>
      </c>
      <c r="F57" s="220" t="str">
        <f t="shared" si="54"/>
        <v>Nije ocijenjen</v>
      </c>
      <c r="G57" s="220" t="str">
        <f>'TABELA IIa'!G66</f>
        <v>KTRZ, KTPO, KTO</v>
      </c>
      <c r="H57" s="220">
        <f>'TABELA IIa'!H66</f>
        <v>0</v>
      </c>
      <c r="I57" s="220">
        <f>'TABELA IIa'!I66</f>
        <v>0</v>
      </c>
      <c r="J57" s="220">
        <f>'TABELA IIa'!J66</f>
        <v>0</v>
      </c>
      <c r="K57" s="220">
        <f>'TABELA IIa'!K66</f>
        <v>0</v>
      </c>
      <c r="L57" s="220">
        <f>'TABELA IIa'!L66</f>
        <v>0</v>
      </c>
      <c r="M57" s="220">
        <f>'TABELA IIa'!M66</f>
        <v>0</v>
      </c>
      <c r="N57" s="220">
        <f>'TABELA IIa'!N66</f>
        <v>0</v>
      </c>
      <c r="O57" s="220">
        <f>'TABELA IIa'!O66</f>
        <v>0</v>
      </c>
      <c r="P57" s="220">
        <f>'TABELA IIa'!P66</f>
        <v>0</v>
      </c>
      <c r="Q57" s="220">
        <f>'TABELA IIa'!Q66</f>
        <v>0</v>
      </c>
      <c r="R57" s="220" t="str">
        <f>'TABELA IIa'!R66</f>
        <v/>
      </c>
      <c r="S57" s="220" t="str">
        <f>'TABELA IIa'!S66</f>
        <v/>
      </c>
      <c r="T57" s="220" t="str">
        <f>'TABELA IIa'!T66</f>
        <v/>
      </c>
      <c r="U57" s="220" t="str">
        <f t="shared" ref="U57:AD57" si="55">U56</f>
        <v/>
      </c>
      <c r="V57" s="220">
        <f t="shared" si="55"/>
        <v>0</v>
      </c>
      <c r="W57" s="220">
        <f t="shared" si="55"/>
        <v>0</v>
      </c>
      <c r="X57" s="220">
        <f t="shared" si="55"/>
        <v>0</v>
      </c>
      <c r="Y57" s="220" t="str">
        <f t="shared" si="55"/>
        <v/>
      </c>
      <c r="Z57" s="220" t="str">
        <f t="shared" si="55"/>
        <v/>
      </c>
      <c r="AA57" s="220" t="str">
        <f t="shared" si="55"/>
        <v/>
      </c>
      <c r="AB57" s="220" t="str">
        <f t="shared" si="55"/>
        <v/>
      </c>
      <c r="AC57" s="220">
        <f t="shared" si="55"/>
        <v>0</v>
      </c>
      <c r="AD57" s="220" t="str">
        <f t="shared" si="55"/>
        <v/>
      </c>
    </row>
    <row r="58" spans="1:30" s="215" customFormat="1" x14ac:dyDescent="0.2">
      <c r="A58" s="220">
        <f>'TABELA I'!$K$2</f>
        <v>0</v>
      </c>
      <c r="B58" s="220">
        <f>'TABELA I'!$K$1</f>
        <v>2022</v>
      </c>
      <c r="C58" s="220" t="str">
        <f>'TABELA IIa'!C67</f>
        <v/>
      </c>
      <c r="D58" s="220">
        <f>'TABELA IIa'!D67</f>
        <v>0</v>
      </c>
      <c r="E58" s="220" t="str">
        <f>'TABELA IIa'!E67</f>
        <v/>
      </c>
      <c r="F58" s="220" t="str">
        <f>'TABELA IIa'!F67</f>
        <v>Nije ocijenjen</v>
      </c>
      <c r="G58" s="220" t="str">
        <f>'TABELA IIa'!G67</f>
        <v>KT, KTK, KTT i KTM</v>
      </c>
      <c r="H58" s="220">
        <f>'TABELA IIa'!H67</f>
        <v>0</v>
      </c>
      <c r="I58" s="220">
        <f>'TABELA IIa'!I67</f>
        <v>0</v>
      </c>
      <c r="J58" s="220">
        <f>'TABELA IIa'!J67</f>
        <v>0</v>
      </c>
      <c r="K58" s="220">
        <f>'TABELA IIa'!K67</f>
        <v>0</v>
      </c>
      <c r="L58" s="220">
        <f>'TABELA IIa'!L67</f>
        <v>0</v>
      </c>
      <c r="M58" s="220">
        <f>'TABELA IIa'!M67</f>
        <v>0</v>
      </c>
      <c r="N58" s="220">
        <f>'TABELA IIa'!N67</f>
        <v>0</v>
      </c>
      <c r="O58" s="220">
        <f>'TABELA IIa'!O67</f>
        <v>0</v>
      </c>
      <c r="P58" s="220">
        <f>'TABELA IIa'!P67</f>
        <v>0</v>
      </c>
      <c r="Q58" s="220">
        <f>'TABELA IIa'!Q67</f>
        <v>0</v>
      </c>
      <c r="R58" s="220" t="str">
        <f>'TABELA IIa'!R67</f>
        <v/>
      </c>
      <c r="S58" s="220" t="str">
        <f>'TABELA IIa'!S67</f>
        <v/>
      </c>
      <c r="T58" s="220" t="str">
        <f>'TABELA IIa'!T67</f>
        <v/>
      </c>
      <c r="U58" s="220" t="str">
        <f>'TABELA IIa'!U67</f>
        <v/>
      </c>
      <c r="V58" s="220">
        <f>'TABELA IIa'!V67</f>
        <v>0</v>
      </c>
      <c r="W58" s="220">
        <f>'TABELA IIa'!W67</f>
        <v>0</v>
      </c>
      <c r="X58" s="220">
        <f>'TABELA IIa'!X67</f>
        <v>0</v>
      </c>
      <c r="Y58" s="220" t="str">
        <f>'TABELA IIa'!Y67</f>
        <v/>
      </c>
      <c r="Z58" s="220" t="str">
        <f>'TABELA IIa'!Z67</f>
        <v/>
      </c>
      <c r="AA58" s="220" t="str">
        <f>'TABELA IIa'!AA67</f>
        <v/>
      </c>
      <c r="AB58" s="220" t="str">
        <f>'TABELA IIa'!AB67</f>
        <v/>
      </c>
      <c r="AC58" s="220">
        <f>'TABELA IIa'!AC67</f>
        <v>0</v>
      </c>
      <c r="AD58" s="220" t="str">
        <f>'TABELA IIa'!AD67</f>
        <v/>
      </c>
    </row>
    <row r="59" spans="1:30" s="215" customFormat="1" x14ac:dyDescent="0.2">
      <c r="A59" s="220">
        <f>'TABELA I'!$K$2</f>
        <v>0</v>
      </c>
      <c r="B59" s="220">
        <f>'TABELA I'!$K$1</f>
        <v>2022</v>
      </c>
      <c r="C59" s="220" t="str">
        <f t="shared" ref="C59:F59" si="56">C58</f>
        <v/>
      </c>
      <c r="D59" s="220">
        <f t="shared" si="56"/>
        <v>0</v>
      </c>
      <c r="E59" s="220" t="str">
        <f t="shared" si="56"/>
        <v/>
      </c>
      <c r="F59" s="220" t="str">
        <f t="shared" si="56"/>
        <v>Nije ocijenjen</v>
      </c>
      <c r="G59" s="220" t="str">
        <f>'TABELA IIa'!G68</f>
        <v>KTRZ, KTPO, KTO</v>
      </c>
      <c r="H59" s="220">
        <f>'TABELA IIa'!H68</f>
        <v>0</v>
      </c>
      <c r="I59" s="220">
        <f>'TABELA IIa'!I68</f>
        <v>0</v>
      </c>
      <c r="J59" s="220">
        <f>'TABELA IIa'!J68</f>
        <v>0</v>
      </c>
      <c r="K59" s="220">
        <f>'TABELA IIa'!K68</f>
        <v>0</v>
      </c>
      <c r="L59" s="220">
        <f>'TABELA IIa'!L68</f>
        <v>0</v>
      </c>
      <c r="M59" s="220">
        <f>'TABELA IIa'!M68</f>
        <v>0</v>
      </c>
      <c r="N59" s="220">
        <f>'TABELA IIa'!N68</f>
        <v>0</v>
      </c>
      <c r="O59" s="220">
        <f>'TABELA IIa'!O68</f>
        <v>0</v>
      </c>
      <c r="P59" s="220">
        <f>'TABELA IIa'!P68</f>
        <v>0</v>
      </c>
      <c r="Q59" s="220">
        <f>'TABELA IIa'!Q68</f>
        <v>0</v>
      </c>
      <c r="R59" s="220" t="str">
        <f>'TABELA IIa'!R68</f>
        <v/>
      </c>
      <c r="S59" s="220" t="str">
        <f>'TABELA IIa'!S68</f>
        <v/>
      </c>
      <c r="T59" s="220" t="str">
        <f>'TABELA IIa'!T68</f>
        <v/>
      </c>
      <c r="U59" s="220" t="str">
        <f t="shared" ref="U59:AD59" si="57">U58</f>
        <v/>
      </c>
      <c r="V59" s="220">
        <f t="shared" si="57"/>
        <v>0</v>
      </c>
      <c r="W59" s="220">
        <f t="shared" si="57"/>
        <v>0</v>
      </c>
      <c r="X59" s="220">
        <f t="shared" si="57"/>
        <v>0</v>
      </c>
      <c r="Y59" s="220" t="str">
        <f t="shared" si="57"/>
        <v/>
      </c>
      <c r="Z59" s="220" t="str">
        <f t="shared" si="57"/>
        <v/>
      </c>
      <c r="AA59" s="220" t="str">
        <f t="shared" si="57"/>
        <v/>
      </c>
      <c r="AB59" s="220" t="str">
        <f t="shared" si="57"/>
        <v/>
      </c>
      <c r="AC59" s="220">
        <f t="shared" si="57"/>
        <v>0</v>
      </c>
      <c r="AD59" s="220" t="str">
        <f t="shared" si="57"/>
        <v/>
      </c>
    </row>
    <row r="60" spans="1:30" s="215" customFormat="1" x14ac:dyDescent="0.2">
      <c r="A60" s="220">
        <f>'TABELA I'!$K$2</f>
        <v>0</v>
      </c>
      <c r="B60" s="220">
        <f>'TABELA I'!$K$1</f>
        <v>2022</v>
      </c>
      <c r="C60" s="220" t="str">
        <f>'TABELA IIa'!C69</f>
        <v/>
      </c>
      <c r="D60" s="220">
        <f>'TABELA IIa'!D69</f>
        <v>0</v>
      </c>
      <c r="E60" s="220" t="str">
        <f>'TABELA IIa'!E69</f>
        <v/>
      </c>
      <c r="F60" s="220" t="str">
        <f>'TABELA IIa'!F69</f>
        <v>Nije ocijenjen</v>
      </c>
      <c r="G60" s="220" t="str">
        <f>'TABELA IIa'!G69</f>
        <v>KT, KTK, KTT i KTM</v>
      </c>
      <c r="H60" s="220">
        <f>'TABELA IIa'!H69</f>
        <v>0</v>
      </c>
      <c r="I60" s="220">
        <f>'TABELA IIa'!I69</f>
        <v>0</v>
      </c>
      <c r="J60" s="220">
        <f>'TABELA IIa'!J69</f>
        <v>0</v>
      </c>
      <c r="K60" s="220">
        <f>'TABELA IIa'!K69</f>
        <v>0</v>
      </c>
      <c r="L60" s="220">
        <f>'TABELA IIa'!L69</f>
        <v>0</v>
      </c>
      <c r="M60" s="220">
        <f>'TABELA IIa'!M69</f>
        <v>0</v>
      </c>
      <c r="N60" s="220">
        <f>'TABELA IIa'!N69</f>
        <v>0</v>
      </c>
      <c r="O60" s="220">
        <f>'TABELA IIa'!O69</f>
        <v>0</v>
      </c>
      <c r="P60" s="220">
        <f>'TABELA IIa'!P69</f>
        <v>0</v>
      </c>
      <c r="Q60" s="220">
        <f>'TABELA IIa'!Q69</f>
        <v>0</v>
      </c>
      <c r="R60" s="220" t="str">
        <f>'TABELA IIa'!R69</f>
        <v/>
      </c>
      <c r="S60" s="220" t="str">
        <f>'TABELA IIa'!S69</f>
        <v/>
      </c>
      <c r="T60" s="220" t="str">
        <f>'TABELA IIa'!T69</f>
        <v/>
      </c>
      <c r="U60" s="220" t="str">
        <f>'TABELA IIa'!U69</f>
        <v/>
      </c>
      <c r="V60" s="220">
        <f>'TABELA IIa'!V69</f>
        <v>0</v>
      </c>
      <c r="W60" s="220">
        <f>'TABELA IIa'!W69</f>
        <v>0</v>
      </c>
      <c r="X60" s="220">
        <f>'TABELA IIa'!X69</f>
        <v>0</v>
      </c>
      <c r="Y60" s="220" t="str">
        <f>'TABELA IIa'!Y69</f>
        <v/>
      </c>
      <c r="Z60" s="220" t="str">
        <f>'TABELA IIa'!Z69</f>
        <v/>
      </c>
      <c r="AA60" s="220" t="str">
        <f>'TABELA IIa'!AA69</f>
        <v/>
      </c>
      <c r="AB60" s="220" t="str">
        <f>'TABELA IIa'!AB69</f>
        <v/>
      </c>
      <c r="AC60" s="220">
        <f>'TABELA IIa'!AC69</f>
        <v>0</v>
      </c>
      <c r="AD60" s="220" t="str">
        <f>'TABELA IIa'!AD69</f>
        <v/>
      </c>
    </row>
    <row r="61" spans="1:30" s="215" customFormat="1" x14ac:dyDescent="0.2">
      <c r="A61" s="220">
        <f>'TABELA I'!$K$2</f>
        <v>0</v>
      </c>
      <c r="B61" s="220">
        <f>'TABELA I'!$K$1</f>
        <v>2022</v>
      </c>
      <c r="C61" s="220" t="str">
        <f t="shared" ref="C61:F61" si="58">C60</f>
        <v/>
      </c>
      <c r="D61" s="220">
        <f t="shared" si="58"/>
        <v>0</v>
      </c>
      <c r="E61" s="220" t="str">
        <f t="shared" si="58"/>
        <v/>
      </c>
      <c r="F61" s="220" t="str">
        <f t="shared" si="58"/>
        <v>Nije ocijenjen</v>
      </c>
      <c r="G61" s="220" t="str">
        <f>'TABELA IIa'!G70</f>
        <v>KTRZ, KTPO, KTO</v>
      </c>
      <c r="H61" s="220">
        <f>'TABELA IIa'!H70</f>
        <v>0</v>
      </c>
      <c r="I61" s="220">
        <f>'TABELA IIa'!I70</f>
        <v>0</v>
      </c>
      <c r="J61" s="220">
        <f>'TABELA IIa'!J70</f>
        <v>0</v>
      </c>
      <c r="K61" s="220">
        <f>'TABELA IIa'!K70</f>
        <v>0</v>
      </c>
      <c r="L61" s="220">
        <f>'TABELA IIa'!L70</f>
        <v>0</v>
      </c>
      <c r="M61" s="220">
        <f>'TABELA IIa'!M70</f>
        <v>0</v>
      </c>
      <c r="N61" s="220">
        <f>'TABELA IIa'!N70</f>
        <v>0</v>
      </c>
      <c r="O61" s="220">
        <f>'TABELA IIa'!O70</f>
        <v>0</v>
      </c>
      <c r="P61" s="220">
        <f>'TABELA IIa'!P70</f>
        <v>0</v>
      </c>
      <c r="Q61" s="220">
        <f>'TABELA IIa'!Q70</f>
        <v>0</v>
      </c>
      <c r="R61" s="220" t="str">
        <f>'TABELA IIa'!R70</f>
        <v/>
      </c>
      <c r="S61" s="220" t="str">
        <f>'TABELA IIa'!S70</f>
        <v/>
      </c>
      <c r="T61" s="220" t="str">
        <f>'TABELA IIa'!T70</f>
        <v/>
      </c>
      <c r="U61" s="220" t="str">
        <f t="shared" ref="U61:AD61" si="59">U60</f>
        <v/>
      </c>
      <c r="V61" s="220">
        <f t="shared" si="59"/>
        <v>0</v>
      </c>
      <c r="W61" s="220">
        <f t="shared" si="59"/>
        <v>0</v>
      </c>
      <c r="X61" s="220">
        <f t="shared" si="59"/>
        <v>0</v>
      </c>
      <c r="Y61" s="220" t="str">
        <f t="shared" si="59"/>
        <v/>
      </c>
      <c r="Z61" s="220" t="str">
        <f t="shared" si="59"/>
        <v/>
      </c>
      <c r="AA61" s="220" t="str">
        <f t="shared" si="59"/>
        <v/>
      </c>
      <c r="AB61" s="220" t="str">
        <f t="shared" si="59"/>
        <v/>
      </c>
      <c r="AC61" s="220">
        <f t="shared" si="59"/>
        <v>0</v>
      </c>
      <c r="AD61" s="220" t="str">
        <f t="shared" si="59"/>
        <v/>
      </c>
    </row>
    <row r="62" spans="1:30" s="215" customFormat="1" x14ac:dyDescent="0.2">
      <c r="A62" s="220">
        <f>'TABELA I'!$K$2</f>
        <v>0</v>
      </c>
      <c r="B62" s="220">
        <f>'TABELA I'!$K$1</f>
        <v>2022</v>
      </c>
      <c r="C62" s="220" t="str">
        <f>'TABELA IIa'!C71</f>
        <v/>
      </c>
      <c r="D62" s="220">
        <f>'TABELA IIa'!D71</f>
        <v>0</v>
      </c>
      <c r="E62" s="220" t="str">
        <f>'TABELA IIa'!E71</f>
        <v/>
      </c>
      <c r="F62" s="220" t="str">
        <f>'TABELA IIa'!F71</f>
        <v>Nije ocijenjen</v>
      </c>
      <c r="G62" s="220" t="str">
        <f>'TABELA IIa'!G71</f>
        <v>KT, KTK, KTT i KTM</v>
      </c>
      <c r="H62" s="220">
        <f>'TABELA IIa'!H71</f>
        <v>0</v>
      </c>
      <c r="I62" s="220">
        <f>'TABELA IIa'!I71</f>
        <v>0</v>
      </c>
      <c r="J62" s="220">
        <f>'TABELA IIa'!J71</f>
        <v>0</v>
      </c>
      <c r="K62" s="220">
        <f>'TABELA IIa'!K71</f>
        <v>0</v>
      </c>
      <c r="L62" s="220">
        <f>'TABELA IIa'!L71</f>
        <v>0</v>
      </c>
      <c r="M62" s="220">
        <f>'TABELA IIa'!M71</f>
        <v>0</v>
      </c>
      <c r="N62" s="220">
        <f>'TABELA IIa'!N71</f>
        <v>0</v>
      </c>
      <c r="O62" s="220">
        <f>'TABELA IIa'!O71</f>
        <v>0</v>
      </c>
      <c r="P62" s="220">
        <f>'TABELA IIa'!P71</f>
        <v>0</v>
      </c>
      <c r="Q62" s="220">
        <f>'TABELA IIa'!Q71</f>
        <v>0</v>
      </c>
      <c r="R62" s="220" t="str">
        <f>'TABELA IIa'!R71</f>
        <v/>
      </c>
      <c r="S62" s="220" t="str">
        <f>'TABELA IIa'!S71</f>
        <v/>
      </c>
      <c r="T62" s="220" t="str">
        <f>'TABELA IIa'!T71</f>
        <v/>
      </c>
      <c r="U62" s="220" t="str">
        <f>'TABELA IIa'!U71</f>
        <v/>
      </c>
      <c r="V62" s="220">
        <f>'TABELA IIa'!V71</f>
        <v>0</v>
      </c>
      <c r="W62" s="220">
        <f>'TABELA IIa'!W71</f>
        <v>0</v>
      </c>
      <c r="X62" s="220">
        <f>'TABELA IIa'!X71</f>
        <v>0</v>
      </c>
      <c r="Y62" s="220" t="str">
        <f>'TABELA IIa'!Y71</f>
        <v/>
      </c>
      <c r="Z62" s="220" t="str">
        <f>'TABELA IIa'!Z71</f>
        <v/>
      </c>
      <c r="AA62" s="220" t="str">
        <f>'TABELA IIa'!AA71</f>
        <v/>
      </c>
      <c r="AB62" s="220" t="str">
        <f>'TABELA IIa'!AB71</f>
        <v/>
      </c>
      <c r="AC62" s="220">
        <f>'TABELA IIa'!AC71</f>
        <v>0</v>
      </c>
      <c r="AD62" s="220" t="str">
        <f>'TABELA IIa'!AD71</f>
        <v/>
      </c>
    </row>
    <row r="63" spans="1:30" s="215" customFormat="1" x14ac:dyDescent="0.2">
      <c r="A63" s="220">
        <f>'TABELA I'!$K$2</f>
        <v>0</v>
      </c>
      <c r="B63" s="220">
        <f>'TABELA I'!$K$1</f>
        <v>2022</v>
      </c>
      <c r="C63" s="220" t="str">
        <f t="shared" ref="C63:F63" si="60">C62</f>
        <v/>
      </c>
      <c r="D63" s="220">
        <f t="shared" si="60"/>
        <v>0</v>
      </c>
      <c r="E63" s="220" t="str">
        <f t="shared" si="60"/>
        <v/>
      </c>
      <c r="F63" s="220" t="str">
        <f t="shared" si="60"/>
        <v>Nije ocijenjen</v>
      </c>
      <c r="G63" s="220" t="str">
        <f>'TABELA IIa'!G72</f>
        <v>KTRZ, KTPO, KTO</v>
      </c>
      <c r="H63" s="220">
        <f>'TABELA IIa'!H72</f>
        <v>0</v>
      </c>
      <c r="I63" s="220">
        <f>'TABELA IIa'!I72</f>
        <v>0</v>
      </c>
      <c r="J63" s="220">
        <f>'TABELA IIa'!J72</f>
        <v>0</v>
      </c>
      <c r="K63" s="220">
        <f>'TABELA IIa'!K72</f>
        <v>0</v>
      </c>
      <c r="L63" s="220">
        <f>'TABELA IIa'!L72</f>
        <v>0</v>
      </c>
      <c r="M63" s="220">
        <f>'TABELA IIa'!M72</f>
        <v>0</v>
      </c>
      <c r="N63" s="220">
        <f>'TABELA IIa'!N72</f>
        <v>0</v>
      </c>
      <c r="O63" s="220">
        <f>'TABELA IIa'!O72</f>
        <v>0</v>
      </c>
      <c r="P63" s="220">
        <f>'TABELA IIa'!P72</f>
        <v>0</v>
      </c>
      <c r="Q63" s="220">
        <f>'TABELA IIa'!Q72</f>
        <v>0</v>
      </c>
      <c r="R63" s="220" t="str">
        <f>'TABELA IIa'!R72</f>
        <v/>
      </c>
      <c r="S63" s="220" t="str">
        <f>'TABELA IIa'!S72</f>
        <v/>
      </c>
      <c r="T63" s="220" t="str">
        <f>'TABELA IIa'!T72</f>
        <v/>
      </c>
      <c r="U63" s="220" t="str">
        <f t="shared" ref="U63:AD63" si="61">U62</f>
        <v/>
      </c>
      <c r="V63" s="220">
        <f t="shared" si="61"/>
        <v>0</v>
      </c>
      <c r="W63" s="220">
        <f t="shared" si="61"/>
        <v>0</v>
      </c>
      <c r="X63" s="220">
        <f t="shared" si="61"/>
        <v>0</v>
      </c>
      <c r="Y63" s="220" t="str">
        <f t="shared" si="61"/>
        <v/>
      </c>
      <c r="Z63" s="220" t="str">
        <f t="shared" si="61"/>
        <v/>
      </c>
      <c r="AA63" s="220" t="str">
        <f t="shared" si="61"/>
        <v/>
      </c>
      <c r="AB63" s="220" t="str">
        <f t="shared" si="61"/>
        <v/>
      </c>
      <c r="AC63" s="220">
        <f t="shared" si="61"/>
        <v>0</v>
      </c>
      <c r="AD63" s="220" t="str">
        <f t="shared" si="61"/>
        <v/>
      </c>
    </row>
    <row r="64" spans="1:30" s="215" customFormat="1" x14ac:dyDescent="0.2">
      <c r="A64" s="220">
        <f>'TABELA I'!$K$2</f>
        <v>0</v>
      </c>
      <c r="B64" s="220">
        <f>'TABELA I'!$K$1</f>
        <v>2022</v>
      </c>
      <c r="C64" s="220" t="str">
        <f>'TABELA IIa'!C73</f>
        <v/>
      </c>
      <c r="D64" s="220">
        <f>'TABELA IIa'!D73</f>
        <v>0</v>
      </c>
      <c r="E64" s="220" t="str">
        <f>'TABELA IIa'!E73</f>
        <v/>
      </c>
      <c r="F64" s="220" t="str">
        <f>'TABELA IIa'!F73</f>
        <v>Nije ocijenjen</v>
      </c>
      <c r="G64" s="220" t="str">
        <f>'TABELA IIa'!G73</f>
        <v>KT, KTK, KTT i KTM</v>
      </c>
      <c r="H64" s="220">
        <f>'TABELA IIa'!H73</f>
        <v>0</v>
      </c>
      <c r="I64" s="220">
        <f>'TABELA IIa'!I73</f>
        <v>0</v>
      </c>
      <c r="J64" s="220">
        <f>'TABELA IIa'!J73</f>
        <v>0</v>
      </c>
      <c r="K64" s="220">
        <f>'TABELA IIa'!K73</f>
        <v>0</v>
      </c>
      <c r="L64" s="220">
        <f>'TABELA IIa'!L73</f>
        <v>0</v>
      </c>
      <c r="M64" s="220">
        <f>'TABELA IIa'!M73</f>
        <v>0</v>
      </c>
      <c r="N64" s="220">
        <f>'TABELA IIa'!N73</f>
        <v>0</v>
      </c>
      <c r="O64" s="220">
        <f>'TABELA IIa'!O73</f>
        <v>0</v>
      </c>
      <c r="P64" s="220">
        <f>'TABELA IIa'!P73</f>
        <v>0</v>
      </c>
      <c r="Q64" s="220">
        <f>'TABELA IIa'!Q73</f>
        <v>0</v>
      </c>
      <c r="R64" s="220" t="str">
        <f>'TABELA IIa'!R73</f>
        <v/>
      </c>
      <c r="S64" s="220" t="str">
        <f>'TABELA IIa'!S73</f>
        <v/>
      </c>
      <c r="T64" s="220" t="str">
        <f>'TABELA IIa'!T73</f>
        <v/>
      </c>
      <c r="U64" s="220" t="str">
        <f>'TABELA IIa'!U73</f>
        <v/>
      </c>
      <c r="V64" s="220">
        <f>'TABELA IIa'!V73</f>
        <v>0</v>
      </c>
      <c r="W64" s="220">
        <f>'TABELA IIa'!W73</f>
        <v>0</v>
      </c>
      <c r="X64" s="220">
        <f>'TABELA IIa'!X73</f>
        <v>0</v>
      </c>
      <c r="Y64" s="220" t="str">
        <f>'TABELA IIa'!Y73</f>
        <v/>
      </c>
      <c r="Z64" s="220" t="str">
        <f>'TABELA IIa'!Z73</f>
        <v/>
      </c>
      <c r="AA64" s="220" t="str">
        <f>'TABELA IIa'!AA73</f>
        <v/>
      </c>
      <c r="AB64" s="220" t="str">
        <f>'TABELA IIa'!AB73</f>
        <v/>
      </c>
      <c r="AC64" s="220">
        <f>'TABELA IIa'!AC73</f>
        <v>0</v>
      </c>
      <c r="AD64" s="220" t="str">
        <f>'TABELA IIa'!AD73</f>
        <v/>
      </c>
    </row>
    <row r="65" spans="1:30" s="215" customFormat="1" x14ac:dyDescent="0.2">
      <c r="A65" s="220">
        <f>'TABELA I'!$K$2</f>
        <v>0</v>
      </c>
      <c r="B65" s="220">
        <f>'TABELA I'!$K$1</f>
        <v>2022</v>
      </c>
      <c r="C65" s="220" t="str">
        <f t="shared" ref="C65:F65" si="62">C64</f>
        <v/>
      </c>
      <c r="D65" s="220">
        <f t="shared" si="62"/>
        <v>0</v>
      </c>
      <c r="E65" s="220" t="str">
        <f t="shared" si="62"/>
        <v/>
      </c>
      <c r="F65" s="220" t="str">
        <f t="shared" si="62"/>
        <v>Nije ocijenjen</v>
      </c>
      <c r="G65" s="220" t="str">
        <f>'TABELA IIa'!G74</f>
        <v>KTRZ, KTPO, KTO</v>
      </c>
      <c r="H65" s="220">
        <f>'TABELA IIa'!H74</f>
        <v>0</v>
      </c>
      <c r="I65" s="220">
        <f>'TABELA IIa'!I74</f>
        <v>0</v>
      </c>
      <c r="J65" s="220">
        <f>'TABELA IIa'!J74</f>
        <v>0</v>
      </c>
      <c r="K65" s="220">
        <f>'TABELA IIa'!K74</f>
        <v>0</v>
      </c>
      <c r="L65" s="220">
        <f>'TABELA IIa'!L74</f>
        <v>0</v>
      </c>
      <c r="M65" s="220">
        <f>'TABELA IIa'!M74</f>
        <v>0</v>
      </c>
      <c r="N65" s="220">
        <f>'TABELA IIa'!N74</f>
        <v>0</v>
      </c>
      <c r="O65" s="220">
        <f>'TABELA IIa'!O74</f>
        <v>0</v>
      </c>
      <c r="P65" s="220">
        <f>'TABELA IIa'!P74</f>
        <v>0</v>
      </c>
      <c r="Q65" s="220">
        <f>'TABELA IIa'!Q74</f>
        <v>0</v>
      </c>
      <c r="R65" s="220" t="str">
        <f>'TABELA IIa'!R74</f>
        <v/>
      </c>
      <c r="S65" s="220" t="str">
        <f>'TABELA IIa'!S74</f>
        <v/>
      </c>
      <c r="T65" s="220" t="str">
        <f>'TABELA IIa'!T74</f>
        <v/>
      </c>
      <c r="U65" s="220" t="str">
        <f t="shared" ref="U65:AD65" si="63">U64</f>
        <v/>
      </c>
      <c r="V65" s="220">
        <f t="shared" si="63"/>
        <v>0</v>
      </c>
      <c r="W65" s="220">
        <f t="shared" si="63"/>
        <v>0</v>
      </c>
      <c r="X65" s="220">
        <f t="shared" si="63"/>
        <v>0</v>
      </c>
      <c r="Y65" s="220" t="str">
        <f t="shared" si="63"/>
        <v/>
      </c>
      <c r="Z65" s="220" t="str">
        <f t="shared" si="63"/>
        <v/>
      </c>
      <c r="AA65" s="220" t="str">
        <f t="shared" si="63"/>
        <v/>
      </c>
      <c r="AB65" s="220" t="str">
        <f t="shared" si="63"/>
        <v/>
      </c>
      <c r="AC65" s="220">
        <f t="shared" si="63"/>
        <v>0</v>
      </c>
      <c r="AD65" s="220" t="str">
        <f t="shared" si="63"/>
        <v/>
      </c>
    </row>
    <row r="66" spans="1:30" s="215" customFormat="1" x14ac:dyDescent="0.2">
      <c r="A66" s="220">
        <f>'TABELA I'!$K$2</f>
        <v>0</v>
      </c>
      <c r="B66" s="220">
        <f>'TABELA I'!$K$1</f>
        <v>2022</v>
      </c>
      <c r="C66" s="220" t="str">
        <f>'TABELA IIa'!C75</f>
        <v/>
      </c>
      <c r="D66" s="220">
        <f>'TABELA IIa'!D75</f>
        <v>0</v>
      </c>
      <c r="E66" s="220" t="str">
        <f>'TABELA IIa'!E75</f>
        <v/>
      </c>
      <c r="F66" s="220" t="str">
        <f>'TABELA IIa'!F75</f>
        <v>Nije ocijenjen</v>
      </c>
      <c r="G66" s="220" t="str">
        <f>'TABELA IIa'!G75</f>
        <v>KT, KTK, KTT i KTM</v>
      </c>
      <c r="H66" s="220">
        <f>'TABELA IIa'!H75</f>
        <v>0</v>
      </c>
      <c r="I66" s="220">
        <f>'TABELA IIa'!I75</f>
        <v>0</v>
      </c>
      <c r="J66" s="220">
        <f>'TABELA IIa'!J75</f>
        <v>0</v>
      </c>
      <c r="K66" s="220">
        <f>'TABELA IIa'!K75</f>
        <v>0</v>
      </c>
      <c r="L66" s="220">
        <f>'TABELA IIa'!L75</f>
        <v>0</v>
      </c>
      <c r="M66" s="220">
        <f>'TABELA IIa'!M75</f>
        <v>0</v>
      </c>
      <c r="N66" s="220">
        <f>'TABELA IIa'!N75</f>
        <v>0</v>
      </c>
      <c r="O66" s="220">
        <f>'TABELA IIa'!O75</f>
        <v>0</v>
      </c>
      <c r="P66" s="220">
        <f>'TABELA IIa'!P75</f>
        <v>0</v>
      </c>
      <c r="Q66" s="220">
        <f>'TABELA IIa'!Q75</f>
        <v>0</v>
      </c>
      <c r="R66" s="220" t="str">
        <f>'TABELA IIa'!R75</f>
        <v/>
      </c>
      <c r="S66" s="220" t="str">
        <f>'TABELA IIa'!S75</f>
        <v/>
      </c>
      <c r="T66" s="220" t="str">
        <f>'TABELA IIa'!T75</f>
        <v/>
      </c>
      <c r="U66" s="220" t="str">
        <f>'TABELA IIa'!U75</f>
        <v/>
      </c>
      <c r="V66" s="220">
        <f>'TABELA IIa'!V75</f>
        <v>0</v>
      </c>
      <c r="W66" s="220">
        <f>'TABELA IIa'!W75</f>
        <v>0</v>
      </c>
      <c r="X66" s="220">
        <f>'TABELA IIa'!X75</f>
        <v>0</v>
      </c>
      <c r="Y66" s="220" t="str">
        <f>'TABELA IIa'!Y75</f>
        <v/>
      </c>
      <c r="Z66" s="220" t="str">
        <f>'TABELA IIa'!Z75</f>
        <v/>
      </c>
      <c r="AA66" s="220" t="str">
        <f>'TABELA IIa'!AA75</f>
        <v/>
      </c>
      <c r="AB66" s="220" t="str">
        <f>'TABELA IIa'!AB75</f>
        <v/>
      </c>
      <c r="AC66" s="220">
        <f>'TABELA IIa'!AC75</f>
        <v>0</v>
      </c>
      <c r="AD66" s="220" t="str">
        <f>'TABELA IIa'!AD75</f>
        <v/>
      </c>
    </row>
    <row r="67" spans="1:30" s="215" customFormat="1" x14ac:dyDescent="0.2">
      <c r="A67" s="220">
        <f>'TABELA I'!$K$2</f>
        <v>0</v>
      </c>
      <c r="B67" s="220">
        <f>'TABELA I'!$K$1</f>
        <v>2022</v>
      </c>
      <c r="C67" s="220" t="str">
        <f t="shared" ref="C67:F67" si="64">C66</f>
        <v/>
      </c>
      <c r="D67" s="220">
        <f t="shared" si="64"/>
        <v>0</v>
      </c>
      <c r="E67" s="220" t="str">
        <f t="shared" si="64"/>
        <v/>
      </c>
      <c r="F67" s="220" t="str">
        <f t="shared" si="64"/>
        <v>Nije ocijenjen</v>
      </c>
      <c r="G67" s="220" t="str">
        <f>'TABELA IIa'!G76</f>
        <v>KTRZ, KTPO, KTO</v>
      </c>
      <c r="H67" s="220">
        <f>'TABELA IIa'!H76</f>
        <v>0</v>
      </c>
      <c r="I67" s="220">
        <f>'TABELA IIa'!I76</f>
        <v>0</v>
      </c>
      <c r="J67" s="220">
        <f>'TABELA IIa'!J76</f>
        <v>0</v>
      </c>
      <c r="K67" s="220">
        <f>'TABELA IIa'!K76</f>
        <v>0</v>
      </c>
      <c r="L67" s="220">
        <f>'TABELA IIa'!L76</f>
        <v>0</v>
      </c>
      <c r="M67" s="220">
        <f>'TABELA IIa'!M76</f>
        <v>0</v>
      </c>
      <c r="N67" s="220">
        <f>'TABELA IIa'!N76</f>
        <v>0</v>
      </c>
      <c r="O67" s="220">
        <f>'TABELA IIa'!O76</f>
        <v>0</v>
      </c>
      <c r="P67" s="220">
        <f>'TABELA IIa'!P76</f>
        <v>0</v>
      </c>
      <c r="Q67" s="220">
        <f>'TABELA IIa'!Q76</f>
        <v>0</v>
      </c>
      <c r="R67" s="220" t="str">
        <f>'TABELA IIa'!R76</f>
        <v/>
      </c>
      <c r="S67" s="220" t="str">
        <f>'TABELA IIa'!S76</f>
        <v/>
      </c>
      <c r="T67" s="220" t="str">
        <f>'TABELA IIa'!T76</f>
        <v/>
      </c>
      <c r="U67" s="220" t="str">
        <f t="shared" ref="U67:AD67" si="65">U66</f>
        <v/>
      </c>
      <c r="V67" s="220">
        <f t="shared" si="65"/>
        <v>0</v>
      </c>
      <c r="W67" s="220">
        <f t="shared" si="65"/>
        <v>0</v>
      </c>
      <c r="X67" s="220">
        <f t="shared" si="65"/>
        <v>0</v>
      </c>
      <c r="Y67" s="220" t="str">
        <f t="shared" si="65"/>
        <v/>
      </c>
      <c r="Z67" s="220" t="str">
        <f t="shared" si="65"/>
        <v/>
      </c>
      <c r="AA67" s="220" t="str">
        <f t="shared" si="65"/>
        <v/>
      </c>
      <c r="AB67" s="220" t="str">
        <f t="shared" si="65"/>
        <v/>
      </c>
      <c r="AC67" s="220">
        <f t="shared" si="65"/>
        <v>0</v>
      </c>
      <c r="AD67" s="220" t="str">
        <f t="shared" si="65"/>
        <v/>
      </c>
    </row>
    <row r="68" spans="1:30" s="215" customFormat="1" x14ac:dyDescent="0.2">
      <c r="A68" s="220">
        <f>'TABELA I'!$K$2</f>
        <v>0</v>
      </c>
      <c r="B68" s="220">
        <f>'TABELA I'!$K$1</f>
        <v>2022</v>
      </c>
      <c r="C68" s="220" t="str">
        <f>'TABELA IIa'!C77</f>
        <v/>
      </c>
      <c r="D68" s="220">
        <f>'TABELA IIa'!D77</f>
        <v>0</v>
      </c>
      <c r="E68" s="220" t="str">
        <f>'TABELA IIa'!E77</f>
        <v/>
      </c>
      <c r="F68" s="220" t="str">
        <f>'TABELA IIa'!F77</f>
        <v>Nije ocijenjen</v>
      </c>
      <c r="G68" s="220" t="str">
        <f>'TABELA IIa'!G77</f>
        <v>KT, KTK, KTT i KTM</v>
      </c>
      <c r="H68" s="220">
        <f>'TABELA IIa'!H77</f>
        <v>0</v>
      </c>
      <c r="I68" s="220">
        <f>'TABELA IIa'!I77</f>
        <v>0</v>
      </c>
      <c r="J68" s="220">
        <f>'TABELA IIa'!J77</f>
        <v>0</v>
      </c>
      <c r="K68" s="220">
        <f>'TABELA IIa'!K77</f>
        <v>0</v>
      </c>
      <c r="L68" s="220">
        <f>'TABELA IIa'!L77</f>
        <v>0</v>
      </c>
      <c r="M68" s="220">
        <f>'TABELA IIa'!M77</f>
        <v>0</v>
      </c>
      <c r="N68" s="220">
        <f>'TABELA IIa'!N77</f>
        <v>0</v>
      </c>
      <c r="O68" s="220">
        <f>'TABELA IIa'!O77</f>
        <v>0</v>
      </c>
      <c r="P68" s="220">
        <f>'TABELA IIa'!P77</f>
        <v>0</v>
      </c>
      <c r="Q68" s="220">
        <f>'TABELA IIa'!Q77</f>
        <v>0</v>
      </c>
      <c r="R68" s="220" t="str">
        <f>'TABELA IIa'!R77</f>
        <v/>
      </c>
      <c r="S68" s="220" t="str">
        <f>'TABELA IIa'!S77</f>
        <v/>
      </c>
      <c r="T68" s="220" t="str">
        <f>'TABELA IIa'!T77</f>
        <v/>
      </c>
      <c r="U68" s="220" t="str">
        <f>'TABELA IIa'!U77</f>
        <v/>
      </c>
      <c r="V68" s="220">
        <f>'TABELA IIa'!V77</f>
        <v>0</v>
      </c>
      <c r="W68" s="220">
        <f>'TABELA IIa'!W77</f>
        <v>0</v>
      </c>
      <c r="X68" s="220">
        <f>'TABELA IIa'!X77</f>
        <v>0</v>
      </c>
      <c r="Y68" s="220" t="str">
        <f>'TABELA IIa'!Y77</f>
        <v/>
      </c>
      <c r="Z68" s="220" t="str">
        <f>'TABELA IIa'!Z77</f>
        <v/>
      </c>
      <c r="AA68" s="220" t="str">
        <f>'TABELA IIa'!AA77</f>
        <v/>
      </c>
      <c r="AB68" s="220" t="str">
        <f>'TABELA IIa'!AB77</f>
        <v/>
      </c>
      <c r="AC68" s="220">
        <f>'TABELA IIa'!AC77</f>
        <v>0</v>
      </c>
      <c r="AD68" s="220" t="str">
        <f>'TABELA IIa'!AD77</f>
        <v/>
      </c>
    </row>
    <row r="69" spans="1:30" s="215" customFormat="1" x14ac:dyDescent="0.2">
      <c r="A69" s="220">
        <f>'TABELA I'!$K$2</f>
        <v>0</v>
      </c>
      <c r="B69" s="220">
        <f>'TABELA I'!$K$1</f>
        <v>2022</v>
      </c>
      <c r="C69" s="220" t="str">
        <f t="shared" ref="C69:F69" si="66">C68</f>
        <v/>
      </c>
      <c r="D69" s="220">
        <f t="shared" si="66"/>
        <v>0</v>
      </c>
      <c r="E69" s="220" t="str">
        <f t="shared" si="66"/>
        <v/>
      </c>
      <c r="F69" s="220" t="str">
        <f t="shared" si="66"/>
        <v>Nije ocijenjen</v>
      </c>
      <c r="G69" s="220" t="str">
        <f>'TABELA IIa'!G78</f>
        <v>KTRZ, KTPO, KTO</v>
      </c>
      <c r="H69" s="220">
        <f>'TABELA IIa'!H78</f>
        <v>0</v>
      </c>
      <c r="I69" s="220">
        <f>'TABELA IIa'!I78</f>
        <v>0</v>
      </c>
      <c r="J69" s="220">
        <f>'TABELA IIa'!J78</f>
        <v>0</v>
      </c>
      <c r="K69" s="220">
        <f>'TABELA IIa'!K78</f>
        <v>0</v>
      </c>
      <c r="L69" s="220">
        <f>'TABELA IIa'!L78</f>
        <v>0</v>
      </c>
      <c r="M69" s="220">
        <f>'TABELA IIa'!M78</f>
        <v>0</v>
      </c>
      <c r="N69" s="220">
        <f>'TABELA IIa'!N78</f>
        <v>0</v>
      </c>
      <c r="O69" s="220">
        <f>'TABELA IIa'!O78</f>
        <v>0</v>
      </c>
      <c r="P69" s="220">
        <f>'TABELA IIa'!P78</f>
        <v>0</v>
      </c>
      <c r="Q69" s="220">
        <f>'TABELA IIa'!Q78</f>
        <v>0</v>
      </c>
      <c r="R69" s="220" t="str">
        <f>'TABELA IIa'!R78</f>
        <v/>
      </c>
      <c r="S69" s="220" t="str">
        <f>'TABELA IIa'!S78</f>
        <v/>
      </c>
      <c r="T69" s="220" t="str">
        <f>'TABELA IIa'!T78</f>
        <v/>
      </c>
      <c r="U69" s="220" t="str">
        <f t="shared" ref="U69:AD69" si="67">U68</f>
        <v/>
      </c>
      <c r="V69" s="220">
        <f t="shared" si="67"/>
        <v>0</v>
      </c>
      <c r="W69" s="220">
        <f t="shared" si="67"/>
        <v>0</v>
      </c>
      <c r="X69" s="220">
        <f t="shared" si="67"/>
        <v>0</v>
      </c>
      <c r="Y69" s="220" t="str">
        <f t="shared" si="67"/>
        <v/>
      </c>
      <c r="Z69" s="220" t="str">
        <f t="shared" si="67"/>
        <v/>
      </c>
      <c r="AA69" s="220" t="str">
        <f t="shared" si="67"/>
        <v/>
      </c>
      <c r="AB69" s="220" t="str">
        <f t="shared" si="67"/>
        <v/>
      </c>
      <c r="AC69" s="220">
        <f t="shared" si="67"/>
        <v>0</v>
      </c>
      <c r="AD69" s="220" t="str">
        <f t="shared" si="67"/>
        <v/>
      </c>
    </row>
    <row r="70" spans="1:30" s="215" customFormat="1" x14ac:dyDescent="0.2">
      <c r="A70" s="220">
        <f>'TABELA I'!$K$2</f>
        <v>0</v>
      </c>
      <c r="B70" s="220">
        <f>'TABELA I'!$K$1</f>
        <v>2022</v>
      </c>
      <c r="C70" s="220" t="str">
        <f>'TABELA IIa'!C79</f>
        <v/>
      </c>
      <c r="D70" s="220">
        <f>'TABELA IIa'!D79</f>
        <v>0</v>
      </c>
      <c r="E70" s="220" t="str">
        <f>'TABELA IIa'!E79</f>
        <v/>
      </c>
      <c r="F70" s="220" t="str">
        <f>'TABELA IIa'!F79</f>
        <v>Nije ocijenjen</v>
      </c>
      <c r="G70" s="220" t="str">
        <f>'TABELA IIa'!G79</f>
        <v>KT, KTK, KTT i KTM</v>
      </c>
      <c r="H70" s="220">
        <f>'TABELA IIa'!H79</f>
        <v>0</v>
      </c>
      <c r="I70" s="220">
        <f>'TABELA IIa'!I79</f>
        <v>0</v>
      </c>
      <c r="J70" s="220">
        <f>'TABELA IIa'!J79</f>
        <v>0</v>
      </c>
      <c r="K70" s="220">
        <f>'TABELA IIa'!K79</f>
        <v>0</v>
      </c>
      <c r="L70" s="220">
        <f>'TABELA IIa'!L79</f>
        <v>0</v>
      </c>
      <c r="M70" s="220">
        <f>'TABELA IIa'!M79</f>
        <v>0</v>
      </c>
      <c r="N70" s="220">
        <f>'TABELA IIa'!N79</f>
        <v>0</v>
      </c>
      <c r="O70" s="220">
        <f>'TABELA IIa'!O79</f>
        <v>0</v>
      </c>
      <c r="P70" s="220">
        <f>'TABELA IIa'!P79</f>
        <v>0</v>
      </c>
      <c r="Q70" s="220">
        <f>'TABELA IIa'!Q79</f>
        <v>0</v>
      </c>
      <c r="R70" s="220" t="str">
        <f>'TABELA IIa'!R79</f>
        <v/>
      </c>
      <c r="S70" s="220" t="str">
        <f>'TABELA IIa'!S79</f>
        <v/>
      </c>
      <c r="T70" s="220" t="str">
        <f>'TABELA IIa'!T79</f>
        <v/>
      </c>
      <c r="U70" s="220" t="str">
        <f>'TABELA IIa'!U79</f>
        <v/>
      </c>
      <c r="V70" s="220">
        <f>'TABELA IIa'!V79</f>
        <v>0</v>
      </c>
      <c r="W70" s="220">
        <f>'TABELA IIa'!W79</f>
        <v>0</v>
      </c>
      <c r="X70" s="220">
        <f>'TABELA IIa'!X79</f>
        <v>0</v>
      </c>
      <c r="Y70" s="220" t="str">
        <f>'TABELA IIa'!Y79</f>
        <v/>
      </c>
      <c r="Z70" s="220" t="str">
        <f>'TABELA IIa'!Z79</f>
        <v/>
      </c>
      <c r="AA70" s="220" t="str">
        <f>'TABELA IIa'!AA79</f>
        <v/>
      </c>
      <c r="AB70" s="220" t="str">
        <f>'TABELA IIa'!AB79</f>
        <v/>
      </c>
      <c r="AC70" s="220">
        <f>'TABELA IIa'!AC79</f>
        <v>0</v>
      </c>
      <c r="AD70" s="220" t="str">
        <f>'TABELA IIa'!AD79</f>
        <v/>
      </c>
    </row>
    <row r="71" spans="1:30" s="215" customFormat="1" x14ac:dyDescent="0.2">
      <c r="A71" s="220">
        <f>'TABELA I'!$K$2</f>
        <v>0</v>
      </c>
      <c r="B71" s="220">
        <f>'TABELA I'!$K$1</f>
        <v>2022</v>
      </c>
      <c r="C71" s="220" t="str">
        <f t="shared" ref="C71:F71" si="68">C70</f>
        <v/>
      </c>
      <c r="D71" s="220">
        <f t="shared" si="68"/>
        <v>0</v>
      </c>
      <c r="E71" s="220" t="str">
        <f t="shared" si="68"/>
        <v/>
      </c>
      <c r="F71" s="220" t="str">
        <f t="shared" si="68"/>
        <v>Nije ocijenjen</v>
      </c>
      <c r="G71" s="220" t="str">
        <f>'TABELA IIa'!G80</f>
        <v>KTRZ, KTPO, KTO</v>
      </c>
      <c r="H71" s="220">
        <f>'TABELA IIa'!H80</f>
        <v>0</v>
      </c>
      <c r="I71" s="220">
        <f>'TABELA IIa'!I80</f>
        <v>0</v>
      </c>
      <c r="J71" s="220">
        <f>'TABELA IIa'!J80</f>
        <v>0</v>
      </c>
      <c r="K71" s="220">
        <f>'TABELA IIa'!K80</f>
        <v>0</v>
      </c>
      <c r="L71" s="220">
        <f>'TABELA IIa'!L80</f>
        <v>0</v>
      </c>
      <c r="M71" s="220">
        <f>'TABELA IIa'!M80</f>
        <v>0</v>
      </c>
      <c r="N71" s="220">
        <f>'TABELA IIa'!N80</f>
        <v>0</v>
      </c>
      <c r="O71" s="220">
        <f>'TABELA IIa'!O80</f>
        <v>0</v>
      </c>
      <c r="P71" s="220">
        <f>'TABELA IIa'!P80</f>
        <v>0</v>
      </c>
      <c r="Q71" s="220">
        <f>'TABELA IIa'!Q80</f>
        <v>0</v>
      </c>
      <c r="R71" s="220" t="str">
        <f>'TABELA IIa'!R80</f>
        <v/>
      </c>
      <c r="S71" s="220" t="str">
        <f>'TABELA IIa'!S80</f>
        <v/>
      </c>
      <c r="T71" s="220" t="str">
        <f>'TABELA IIa'!T80</f>
        <v/>
      </c>
      <c r="U71" s="220" t="str">
        <f t="shared" ref="U71:AD71" si="69">U70</f>
        <v/>
      </c>
      <c r="V71" s="220">
        <f t="shared" si="69"/>
        <v>0</v>
      </c>
      <c r="W71" s="220">
        <f t="shared" si="69"/>
        <v>0</v>
      </c>
      <c r="X71" s="220">
        <f t="shared" si="69"/>
        <v>0</v>
      </c>
      <c r="Y71" s="220" t="str">
        <f t="shared" si="69"/>
        <v/>
      </c>
      <c r="Z71" s="220" t="str">
        <f t="shared" si="69"/>
        <v/>
      </c>
      <c r="AA71" s="220" t="str">
        <f t="shared" si="69"/>
        <v/>
      </c>
      <c r="AB71" s="220" t="str">
        <f t="shared" si="69"/>
        <v/>
      </c>
      <c r="AC71" s="220">
        <f t="shared" si="69"/>
        <v>0</v>
      </c>
      <c r="AD71" s="220" t="str">
        <f t="shared" si="69"/>
        <v/>
      </c>
    </row>
    <row r="72" spans="1:30" s="215" customFormat="1" x14ac:dyDescent="0.2">
      <c r="A72" s="220">
        <f>'TABELA I'!$K$2</f>
        <v>0</v>
      </c>
      <c r="B72" s="220">
        <f>'TABELA I'!$K$1</f>
        <v>2022</v>
      </c>
      <c r="C72" s="220" t="str">
        <f>'TABELA IIa'!C81</f>
        <v/>
      </c>
      <c r="D72" s="220">
        <f>'TABELA IIa'!D81</f>
        <v>0</v>
      </c>
      <c r="E72" s="220" t="str">
        <f>'TABELA IIa'!E81</f>
        <v/>
      </c>
      <c r="F72" s="220" t="str">
        <f>'TABELA IIa'!F81</f>
        <v>Nije ocijenjen</v>
      </c>
      <c r="G72" s="220" t="str">
        <f>'TABELA IIa'!G81</f>
        <v>KT, KTK, KTT i KTM</v>
      </c>
      <c r="H72" s="220">
        <f>'TABELA IIa'!H81</f>
        <v>0</v>
      </c>
      <c r="I72" s="220">
        <f>'TABELA IIa'!I81</f>
        <v>0</v>
      </c>
      <c r="J72" s="220">
        <f>'TABELA IIa'!J81</f>
        <v>0</v>
      </c>
      <c r="K72" s="220">
        <f>'TABELA IIa'!K81</f>
        <v>0</v>
      </c>
      <c r="L72" s="220">
        <f>'TABELA IIa'!L81</f>
        <v>0</v>
      </c>
      <c r="M72" s="220">
        <f>'TABELA IIa'!M81</f>
        <v>0</v>
      </c>
      <c r="N72" s="220">
        <f>'TABELA IIa'!N81</f>
        <v>0</v>
      </c>
      <c r="O72" s="220">
        <f>'TABELA IIa'!O81</f>
        <v>0</v>
      </c>
      <c r="P72" s="220">
        <f>'TABELA IIa'!P81</f>
        <v>0</v>
      </c>
      <c r="Q72" s="220">
        <f>'TABELA IIa'!Q81</f>
        <v>0</v>
      </c>
      <c r="R72" s="220" t="str">
        <f>'TABELA IIa'!R81</f>
        <v/>
      </c>
      <c r="S72" s="220" t="str">
        <f>'TABELA IIa'!S81</f>
        <v/>
      </c>
      <c r="T72" s="220" t="str">
        <f>'TABELA IIa'!T81</f>
        <v/>
      </c>
      <c r="U72" s="220" t="str">
        <f>'TABELA IIa'!U81</f>
        <v/>
      </c>
      <c r="V72" s="220">
        <f>'TABELA IIa'!V81</f>
        <v>0</v>
      </c>
      <c r="W72" s="220">
        <f>'TABELA IIa'!W81</f>
        <v>0</v>
      </c>
      <c r="X72" s="220">
        <f>'TABELA IIa'!X81</f>
        <v>0</v>
      </c>
      <c r="Y72" s="220" t="str">
        <f>'TABELA IIa'!Y81</f>
        <v/>
      </c>
      <c r="Z72" s="220" t="str">
        <f>'TABELA IIa'!Z81</f>
        <v/>
      </c>
      <c r="AA72" s="220" t="str">
        <f>'TABELA IIa'!AA81</f>
        <v/>
      </c>
      <c r="AB72" s="220" t="str">
        <f>'TABELA IIa'!AB81</f>
        <v/>
      </c>
      <c r="AC72" s="220">
        <f>'TABELA IIa'!AC81</f>
        <v>0</v>
      </c>
      <c r="AD72" s="220" t="str">
        <f>'TABELA IIa'!AD81</f>
        <v/>
      </c>
    </row>
    <row r="73" spans="1:30" s="215" customFormat="1" x14ac:dyDescent="0.2">
      <c r="A73" s="220">
        <f>'TABELA I'!$K$2</f>
        <v>0</v>
      </c>
      <c r="B73" s="220">
        <f>'TABELA I'!$K$1</f>
        <v>2022</v>
      </c>
      <c r="C73" s="220" t="str">
        <f t="shared" ref="C73:F73" si="70">C72</f>
        <v/>
      </c>
      <c r="D73" s="220">
        <f t="shared" si="70"/>
        <v>0</v>
      </c>
      <c r="E73" s="220" t="str">
        <f t="shared" si="70"/>
        <v/>
      </c>
      <c r="F73" s="220" t="str">
        <f t="shared" si="70"/>
        <v>Nije ocijenjen</v>
      </c>
      <c r="G73" s="220" t="str">
        <f>'TABELA IIa'!G82</f>
        <v>KTRZ, KTPO, KTO</v>
      </c>
      <c r="H73" s="220">
        <f>'TABELA IIa'!H82</f>
        <v>0</v>
      </c>
      <c r="I73" s="220">
        <f>'TABELA IIa'!I82</f>
        <v>0</v>
      </c>
      <c r="J73" s="220">
        <f>'TABELA IIa'!J82</f>
        <v>0</v>
      </c>
      <c r="K73" s="220">
        <f>'TABELA IIa'!K82</f>
        <v>0</v>
      </c>
      <c r="L73" s="220">
        <f>'TABELA IIa'!L82</f>
        <v>0</v>
      </c>
      <c r="M73" s="220">
        <f>'TABELA IIa'!M82</f>
        <v>0</v>
      </c>
      <c r="N73" s="220">
        <f>'TABELA IIa'!N82</f>
        <v>0</v>
      </c>
      <c r="O73" s="220">
        <f>'TABELA IIa'!O82</f>
        <v>0</v>
      </c>
      <c r="P73" s="220">
        <f>'TABELA IIa'!P82</f>
        <v>0</v>
      </c>
      <c r="Q73" s="220">
        <f>'TABELA IIa'!Q82</f>
        <v>0</v>
      </c>
      <c r="R73" s="220" t="str">
        <f>'TABELA IIa'!R82</f>
        <v/>
      </c>
      <c r="S73" s="220" t="str">
        <f>'TABELA IIa'!S82</f>
        <v/>
      </c>
      <c r="T73" s="220" t="str">
        <f>'TABELA IIa'!T82</f>
        <v/>
      </c>
      <c r="U73" s="220" t="str">
        <f t="shared" ref="U73:AD73" si="71">U72</f>
        <v/>
      </c>
      <c r="V73" s="220">
        <f t="shared" si="71"/>
        <v>0</v>
      </c>
      <c r="W73" s="220">
        <f t="shared" si="71"/>
        <v>0</v>
      </c>
      <c r="X73" s="220">
        <f t="shared" si="71"/>
        <v>0</v>
      </c>
      <c r="Y73" s="220" t="str">
        <f t="shared" si="71"/>
        <v/>
      </c>
      <c r="Z73" s="220" t="str">
        <f t="shared" si="71"/>
        <v/>
      </c>
      <c r="AA73" s="220" t="str">
        <f t="shared" si="71"/>
        <v/>
      </c>
      <c r="AB73" s="220" t="str">
        <f t="shared" si="71"/>
        <v/>
      </c>
      <c r="AC73" s="220">
        <f t="shared" si="71"/>
        <v>0</v>
      </c>
      <c r="AD73" s="220" t="str">
        <f t="shared" si="71"/>
        <v/>
      </c>
    </row>
    <row r="74" spans="1:30" s="215" customFormat="1" x14ac:dyDescent="0.2">
      <c r="A74" s="220">
        <f>'TABELA I'!$K$2</f>
        <v>0</v>
      </c>
      <c r="B74" s="220">
        <f>'TABELA I'!$K$1</f>
        <v>2022</v>
      </c>
      <c r="C74" s="220" t="str">
        <f>'TABELA IIa'!C83</f>
        <v/>
      </c>
      <c r="D74" s="220">
        <f>'TABELA IIa'!D83</f>
        <v>0</v>
      </c>
      <c r="E74" s="220" t="str">
        <f>'TABELA IIa'!E83</f>
        <v/>
      </c>
      <c r="F74" s="220" t="str">
        <f>'TABELA IIa'!F83</f>
        <v>Nije ocijenjen</v>
      </c>
      <c r="G74" s="220" t="str">
        <f>'TABELA IIa'!G83</f>
        <v>KT, KTK, KTT i KTM</v>
      </c>
      <c r="H74" s="220">
        <f>'TABELA IIa'!H83</f>
        <v>0</v>
      </c>
      <c r="I74" s="220">
        <f>'TABELA IIa'!I83</f>
        <v>0</v>
      </c>
      <c r="J74" s="220">
        <f>'TABELA IIa'!J83</f>
        <v>0</v>
      </c>
      <c r="K74" s="220">
        <f>'TABELA IIa'!K83</f>
        <v>0</v>
      </c>
      <c r="L74" s="220">
        <f>'TABELA IIa'!L83</f>
        <v>0</v>
      </c>
      <c r="M74" s="220">
        <f>'TABELA IIa'!M83</f>
        <v>0</v>
      </c>
      <c r="N74" s="220">
        <f>'TABELA IIa'!N83</f>
        <v>0</v>
      </c>
      <c r="O74" s="220">
        <f>'TABELA IIa'!O83</f>
        <v>0</v>
      </c>
      <c r="P74" s="220">
        <f>'TABELA IIa'!P83</f>
        <v>0</v>
      </c>
      <c r="Q74" s="220">
        <f>'TABELA IIa'!Q83</f>
        <v>0</v>
      </c>
      <c r="R74" s="220" t="str">
        <f>'TABELA IIa'!R83</f>
        <v/>
      </c>
      <c r="S74" s="220" t="str">
        <f>'TABELA IIa'!S83</f>
        <v/>
      </c>
      <c r="T74" s="220" t="str">
        <f>'TABELA IIa'!T83</f>
        <v/>
      </c>
      <c r="U74" s="220" t="str">
        <f>'TABELA IIa'!U83</f>
        <v/>
      </c>
      <c r="V74" s="220">
        <f>'TABELA IIa'!V83</f>
        <v>0</v>
      </c>
      <c r="W74" s="220">
        <f>'TABELA IIa'!W83</f>
        <v>0</v>
      </c>
      <c r="X74" s="220">
        <f>'TABELA IIa'!X83</f>
        <v>0</v>
      </c>
      <c r="Y74" s="220" t="str">
        <f>'TABELA IIa'!Y83</f>
        <v/>
      </c>
      <c r="Z74" s="220" t="str">
        <f>'TABELA IIa'!Z83</f>
        <v/>
      </c>
      <c r="AA74" s="220" t="str">
        <f>'TABELA IIa'!AA83</f>
        <v/>
      </c>
      <c r="AB74" s="220" t="str">
        <f>'TABELA IIa'!AB83</f>
        <v/>
      </c>
      <c r="AC74" s="220">
        <f>'TABELA IIa'!AC83</f>
        <v>0</v>
      </c>
      <c r="AD74" s="220" t="str">
        <f>'TABELA IIa'!AD83</f>
        <v/>
      </c>
    </row>
    <row r="75" spans="1:30" s="215" customFormat="1" x14ac:dyDescent="0.2">
      <c r="A75" s="220">
        <f>'TABELA I'!$K$2</f>
        <v>0</v>
      </c>
      <c r="B75" s="220">
        <f>'TABELA I'!$K$1</f>
        <v>2022</v>
      </c>
      <c r="C75" s="220" t="str">
        <f t="shared" ref="C75:F75" si="72">C74</f>
        <v/>
      </c>
      <c r="D75" s="220">
        <f t="shared" si="72"/>
        <v>0</v>
      </c>
      <c r="E75" s="220" t="str">
        <f t="shared" si="72"/>
        <v/>
      </c>
      <c r="F75" s="220" t="str">
        <f t="shared" si="72"/>
        <v>Nije ocijenjen</v>
      </c>
      <c r="G75" s="220" t="str">
        <f>'TABELA IIa'!G84</f>
        <v>KTRZ, KTPO, KTO</v>
      </c>
      <c r="H75" s="220">
        <f>'TABELA IIa'!H84</f>
        <v>0</v>
      </c>
      <c r="I75" s="220">
        <f>'TABELA IIa'!I84</f>
        <v>0</v>
      </c>
      <c r="J75" s="220">
        <f>'TABELA IIa'!J84</f>
        <v>0</v>
      </c>
      <c r="K75" s="220">
        <f>'TABELA IIa'!K84</f>
        <v>0</v>
      </c>
      <c r="L75" s="220">
        <f>'TABELA IIa'!L84</f>
        <v>0</v>
      </c>
      <c r="M75" s="220">
        <f>'TABELA IIa'!M84</f>
        <v>0</v>
      </c>
      <c r="N75" s="220">
        <f>'TABELA IIa'!N84</f>
        <v>0</v>
      </c>
      <c r="O75" s="220">
        <f>'TABELA IIa'!O84</f>
        <v>0</v>
      </c>
      <c r="P75" s="220">
        <f>'TABELA IIa'!P84</f>
        <v>0</v>
      </c>
      <c r="Q75" s="220">
        <f>'TABELA IIa'!Q84</f>
        <v>0</v>
      </c>
      <c r="R75" s="220" t="str">
        <f>'TABELA IIa'!R84</f>
        <v/>
      </c>
      <c r="S75" s="220" t="str">
        <f>'TABELA IIa'!S84</f>
        <v/>
      </c>
      <c r="T75" s="220" t="str">
        <f>'TABELA IIa'!T84</f>
        <v/>
      </c>
      <c r="U75" s="220" t="str">
        <f t="shared" ref="U75:AD75" si="73">U74</f>
        <v/>
      </c>
      <c r="V75" s="220">
        <f t="shared" si="73"/>
        <v>0</v>
      </c>
      <c r="W75" s="220">
        <f t="shared" si="73"/>
        <v>0</v>
      </c>
      <c r="X75" s="220">
        <f t="shared" si="73"/>
        <v>0</v>
      </c>
      <c r="Y75" s="220" t="str">
        <f t="shared" si="73"/>
        <v/>
      </c>
      <c r="Z75" s="220" t="str">
        <f t="shared" si="73"/>
        <v/>
      </c>
      <c r="AA75" s="220" t="str">
        <f t="shared" si="73"/>
        <v/>
      </c>
      <c r="AB75" s="220" t="str">
        <f t="shared" si="73"/>
        <v/>
      </c>
      <c r="AC75" s="220">
        <f t="shared" si="73"/>
        <v>0</v>
      </c>
      <c r="AD75" s="220" t="str">
        <f t="shared" si="73"/>
        <v/>
      </c>
    </row>
    <row r="76" spans="1:30" s="215" customFormat="1" x14ac:dyDescent="0.2">
      <c r="A76" s="220">
        <f>'TABELA I'!$K$2</f>
        <v>0</v>
      </c>
      <c r="B76" s="220">
        <f>'TABELA I'!$K$1</f>
        <v>2022</v>
      </c>
      <c r="C76" s="220" t="str">
        <f>'TABELA IIa'!C85</f>
        <v/>
      </c>
      <c r="D76" s="220">
        <f>'TABELA IIa'!D85</f>
        <v>0</v>
      </c>
      <c r="E76" s="220" t="str">
        <f>'TABELA IIa'!E85</f>
        <v/>
      </c>
      <c r="F76" s="220" t="str">
        <f>'TABELA IIa'!F85</f>
        <v>Nije ocijenjen</v>
      </c>
      <c r="G76" s="220" t="str">
        <f>'TABELA IIa'!G85</f>
        <v>KT, KTK, KTT i KTM</v>
      </c>
      <c r="H76" s="220">
        <f>'TABELA IIa'!H85</f>
        <v>0</v>
      </c>
      <c r="I76" s="220">
        <f>'TABELA IIa'!I85</f>
        <v>0</v>
      </c>
      <c r="J76" s="220">
        <f>'TABELA IIa'!J85</f>
        <v>0</v>
      </c>
      <c r="K76" s="220">
        <f>'TABELA IIa'!K85</f>
        <v>0</v>
      </c>
      <c r="L76" s="220">
        <f>'TABELA IIa'!L85</f>
        <v>0</v>
      </c>
      <c r="M76" s="220">
        <f>'TABELA IIa'!M85</f>
        <v>0</v>
      </c>
      <c r="N76" s="220">
        <f>'TABELA IIa'!N85</f>
        <v>0</v>
      </c>
      <c r="O76" s="220">
        <f>'TABELA IIa'!O85</f>
        <v>0</v>
      </c>
      <c r="P76" s="220">
        <f>'TABELA IIa'!P85</f>
        <v>0</v>
      </c>
      <c r="Q76" s="220">
        <f>'TABELA IIa'!Q85</f>
        <v>0</v>
      </c>
      <c r="R76" s="220" t="str">
        <f>'TABELA IIa'!R85</f>
        <v/>
      </c>
      <c r="S76" s="220" t="str">
        <f>'TABELA IIa'!S85</f>
        <v/>
      </c>
      <c r="T76" s="220" t="str">
        <f>'TABELA IIa'!T85</f>
        <v/>
      </c>
      <c r="U76" s="220" t="str">
        <f>'TABELA IIa'!U85</f>
        <v/>
      </c>
      <c r="V76" s="220">
        <f>'TABELA IIa'!V85</f>
        <v>0</v>
      </c>
      <c r="W76" s="220">
        <f>'TABELA IIa'!W85</f>
        <v>0</v>
      </c>
      <c r="X76" s="220">
        <f>'TABELA IIa'!X85</f>
        <v>0</v>
      </c>
      <c r="Y76" s="220" t="str">
        <f>'TABELA IIa'!Y85</f>
        <v/>
      </c>
      <c r="Z76" s="220" t="str">
        <f>'TABELA IIa'!Z85</f>
        <v/>
      </c>
      <c r="AA76" s="220" t="str">
        <f>'TABELA IIa'!AA85</f>
        <v/>
      </c>
      <c r="AB76" s="220" t="str">
        <f>'TABELA IIa'!AB85</f>
        <v/>
      </c>
      <c r="AC76" s="220">
        <f>'TABELA IIa'!AC85</f>
        <v>0</v>
      </c>
      <c r="AD76" s="220" t="str">
        <f>'TABELA IIa'!AD85</f>
        <v/>
      </c>
    </row>
    <row r="77" spans="1:30" s="215" customFormat="1" x14ac:dyDescent="0.2">
      <c r="A77" s="220">
        <f>'TABELA I'!$K$2</f>
        <v>0</v>
      </c>
      <c r="B77" s="220">
        <f>'TABELA I'!$K$1</f>
        <v>2022</v>
      </c>
      <c r="C77" s="220" t="str">
        <f t="shared" ref="C77:F77" si="74">C76</f>
        <v/>
      </c>
      <c r="D77" s="220">
        <f t="shared" si="74"/>
        <v>0</v>
      </c>
      <c r="E77" s="220" t="str">
        <f t="shared" si="74"/>
        <v/>
      </c>
      <c r="F77" s="220" t="str">
        <f t="shared" si="74"/>
        <v>Nije ocijenjen</v>
      </c>
      <c r="G77" s="220" t="str">
        <f>'TABELA IIa'!G86</f>
        <v>KTRZ, KTPO, KTO</v>
      </c>
      <c r="H77" s="220">
        <f>'TABELA IIa'!H86</f>
        <v>0</v>
      </c>
      <c r="I77" s="220">
        <f>'TABELA IIa'!I86</f>
        <v>0</v>
      </c>
      <c r="J77" s="220">
        <f>'TABELA IIa'!J86</f>
        <v>0</v>
      </c>
      <c r="K77" s="220">
        <f>'TABELA IIa'!K86</f>
        <v>0</v>
      </c>
      <c r="L77" s="220">
        <f>'TABELA IIa'!L86</f>
        <v>0</v>
      </c>
      <c r="M77" s="220">
        <f>'TABELA IIa'!M86</f>
        <v>0</v>
      </c>
      <c r="N77" s="220">
        <f>'TABELA IIa'!N86</f>
        <v>0</v>
      </c>
      <c r="O77" s="220">
        <f>'TABELA IIa'!O86</f>
        <v>0</v>
      </c>
      <c r="P77" s="220">
        <f>'TABELA IIa'!P86</f>
        <v>0</v>
      </c>
      <c r="Q77" s="220">
        <f>'TABELA IIa'!Q86</f>
        <v>0</v>
      </c>
      <c r="R77" s="220" t="str">
        <f>'TABELA IIa'!R86</f>
        <v/>
      </c>
      <c r="S77" s="220" t="str">
        <f>'TABELA IIa'!S86</f>
        <v/>
      </c>
      <c r="T77" s="220" t="str">
        <f>'TABELA IIa'!T86</f>
        <v/>
      </c>
      <c r="U77" s="220" t="str">
        <f t="shared" ref="U77:AD77" si="75">U76</f>
        <v/>
      </c>
      <c r="V77" s="220">
        <f t="shared" si="75"/>
        <v>0</v>
      </c>
      <c r="W77" s="220">
        <f t="shared" si="75"/>
        <v>0</v>
      </c>
      <c r="X77" s="220">
        <f t="shared" si="75"/>
        <v>0</v>
      </c>
      <c r="Y77" s="220" t="str">
        <f t="shared" si="75"/>
        <v/>
      </c>
      <c r="Z77" s="220" t="str">
        <f t="shared" si="75"/>
        <v/>
      </c>
      <c r="AA77" s="220" t="str">
        <f t="shared" si="75"/>
        <v/>
      </c>
      <c r="AB77" s="220" t="str">
        <f t="shared" si="75"/>
        <v/>
      </c>
      <c r="AC77" s="220">
        <f t="shared" si="75"/>
        <v>0</v>
      </c>
      <c r="AD77" s="220" t="str">
        <f t="shared" si="75"/>
        <v/>
      </c>
    </row>
    <row r="78" spans="1:30" s="215" customFormat="1" x14ac:dyDescent="0.2">
      <c r="A78" s="220">
        <f>'TABELA I'!$K$2</f>
        <v>0</v>
      </c>
      <c r="B78" s="220">
        <f>'TABELA I'!$K$1</f>
        <v>2022</v>
      </c>
      <c r="C78" s="220" t="str">
        <f>'TABELA IIa'!C87</f>
        <v/>
      </c>
      <c r="D78" s="220">
        <f>'TABELA IIa'!D87</f>
        <v>0</v>
      </c>
      <c r="E78" s="220" t="str">
        <f>'TABELA IIa'!E87</f>
        <v/>
      </c>
      <c r="F78" s="220" t="str">
        <f>'TABELA IIa'!F87</f>
        <v>Nije ocijenjen</v>
      </c>
      <c r="G78" s="220" t="str">
        <f>'TABELA IIa'!G87</f>
        <v>KT, KTK, KTT i KTM</v>
      </c>
      <c r="H78" s="220">
        <f>'TABELA IIa'!H87</f>
        <v>0</v>
      </c>
      <c r="I78" s="220">
        <f>'TABELA IIa'!I87</f>
        <v>0</v>
      </c>
      <c r="J78" s="220">
        <f>'TABELA IIa'!J87</f>
        <v>0</v>
      </c>
      <c r="K78" s="220">
        <f>'TABELA IIa'!K87</f>
        <v>0</v>
      </c>
      <c r="L78" s="220">
        <f>'TABELA IIa'!L87</f>
        <v>0</v>
      </c>
      <c r="M78" s="220">
        <f>'TABELA IIa'!M87</f>
        <v>0</v>
      </c>
      <c r="N78" s="220">
        <f>'TABELA IIa'!N87</f>
        <v>0</v>
      </c>
      <c r="O78" s="220">
        <f>'TABELA IIa'!O87</f>
        <v>0</v>
      </c>
      <c r="P78" s="220">
        <f>'TABELA IIa'!P87</f>
        <v>0</v>
      </c>
      <c r="Q78" s="220">
        <f>'TABELA IIa'!Q87</f>
        <v>0</v>
      </c>
      <c r="R78" s="220" t="str">
        <f>'TABELA IIa'!R87</f>
        <v/>
      </c>
      <c r="S78" s="220" t="str">
        <f>'TABELA IIa'!S87</f>
        <v/>
      </c>
      <c r="T78" s="220" t="str">
        <f>'TABELA IIa'!T87</f>
        <v/>
      </c>
      <c r="U78" s="220" t="str">
        <f>'TABELA IIa'!U87</f>
        <v/>
      </c>
      <c r="V78" s="220">
        <f>'TABELA IIa'!V87</f>
        <v>0</v>
      </c>
      <c r="W78" s="220">
        <f>'TABELA IIa'!W87</f>
        <v>0</v>
      </c>
      <c r="X78" s="220">
        <f>'TABELA IIa'!X87</f>
        <v>0</v>
      </c>
      <c r="Y78" s="220" t="str">
        <f>'TABELA IIa'!Y87</f>
        <v/>
      </c>
      <c r="Z78" s="220" t="str">
        <f>'TABELA IIa'!Z87</f>
        <v/>
      </c>
      <c r="AA78" s="220" t="str">
        <f>'TABELA IIa'!AA87</f>
        <v/>
      </c>
      <c r="AB78" s="220" t="str">
        <f>'TABELA IIa'!AB87</f>
        <v/>
      </c>
      <c r="AC78" s="220">
        <f>'TABELA IIa'!AC87</f>
        <v>0</v>
      </c>
      <c r="AD78" s="220" t="str">
        <f>'TABELA IIa'!AD87</f>
        <v/>
      </c>
    </row>
    <row r="79" spans="1:30" s="215" customFormat="1" x14ac:dyDescent="0.2">
      <c r="A79" s="220">
        <f>'TABELA I'!$K$2</f>
        <v>0</v>
      </c>
      <c r="B79" s="220">
        <f>'TABELA I'!$K$1</f>
        <v>2022</v>
      </c>
      <c r="C79" s="220" t="str">
        <f t="shared" ref="C79:F79" si="76">C78</f>
        <v/>
      </c>
      <c r="D79" s="220">
        <f t="shared" si="76"/>
        <v>0</v>
      </c>
      <c r="E79" s="220" t="str">
        <f t="shared" si="76"/>
        <v/>
      </c>
      <c r="F79" s="220" t="str">
        <f t="shared" si="76"/>
        <v>Nije ocijenjen</v>
      </c>
      <c r="G79" s="220" t="str">
        <f>'TABELA IIa'!G88</f>
        <v>KTRZ, KTPO, KTO</v>
      </c>
      <c r="H79" s="220">
        <f>'TABELA IIa'!H88</f>
        <v>0</v>
      </c>
      <c r="I79" s="220">
        <f>'TABELA IIa'!I88</f>
        <v>0</v>
      </c>
      <c r="J79" s="220">
        <f>'TABELA IIa'!J88</f>
        <v>0</v>
      </c>
      <c r="K79" s="220">
        <f>'TABELA IIa'!K88</f>
        <v>0</v>
      </c>
      <c r="L79" s="220">
        <f>'TABELA IIa'!L88</f>
        <v>0</v>
      </c>
      <c r="M79" s="220">
        <f>'TABELA IIa'!M88</f>
        <v>0</v>
      </c>
      <c r="N79" s="220">
        <f>'TABELA IIa'!N88</f>
        <v>0</v>
      </c>
      <c r="O79" s="220">
        <f>'TABELA IIa'!O88</f>
        <v>0</v>
      </c>
      <c r="P79" s="220">
        <f>'TABELA IIa'!P88</f>
        <v>0</v>
      </c>
      <c r="Q79" s="220">
        <f>'TABELA IIa'!Q88</f>
        <v>0</v>
      </c>
      <c r="R79" s="220" t="str">
        <f>'TABELA IIa'!R88</f>
        <v/>
      </c>
      <c r="S79" s="220" t="str">
        <f>'TABELA IIa'!S88</f>
        <v/>
      </c>
      <c r="T79" s="220" t="str">
        <f>'TABELA IIa'!T88</f>
        <v/>
      </c>
      <c r="U79" s="220" t="str">
        <f t="shared" ref="U79:AD79" si="77">U78</f>
        <v/>
      </c>
      <c r="V79" s="220">
        <f t="shared" si="77"/>
        <v>0</v>
      </c>
      <c r="W79" s="220">
        <f t="shared" si="77"/>
        <v>0</v>
      </c>
      <c r="X79" s="220">
        <f t="shared" si="77"/>
        <v>0</v>
      </c>
      <c r="Y79" s="220" t="str">
        <f t="shared" si="77"/>
        <v/>
      </c>
      <c r="Z79" s="220" t="str">
        <f t="shared" si="77"/>
        <v/>
      </c>
      <c r="AA79" s="220" t="str">
        <f t="shared" si="77"/>
        <v/>
      </c>
      <c r="AB79" s="220" t="str">
        <f t="shared" si="77"/>
        <v/>
      </c>
      <c r="AC79" s="220">
        <f t="shared" si="77"/>
        <v>0</v>
      </c>
      <c r="AD79" s="220" t="str">
        <f t="shared" si="77"/>
        <v/>
      </c>
    </row>
    <row r="80" spans="1:30" s="215" customFormat="1" x14ac:dyDescent="0.2">
      <c r="A80" s="220">
        <f>'TABELA I'!$K$2</f>
        <v>0</v>
      </c>
      <c r="B80" s="220">
        <f>'TABELA I'!$K$1</f>
        <v>2022</v>
      </c>
      <c r="C80" s="220" t="str">
        <f>'TABELA IIa'!C89</f>
        <v/>
      </c>
      <c r="D80" s="220">
        <f>'TABELA IIa'!D89</f>
        <v>0</v>
      </c>
      <c r="E80" s="220" t="str">
        <f>'TABELA IIa'!E89</f>
        <v/>
      </c>
      <c r="F80" s="220" t="str">
        <f>'TABELA IIa'!F89</f>
        <v>Nije ocijenjen</v>
      </c>
      <c r="G80" s="220" t="str">
        <f>'TABELA IIa'!G89</f>
        <v>KT, KTK, KTT i KTM</v>
      </c>
      <c r="H80" s="220">
        <f>'TABELA IIa'!H89</f>
        <v>0</v>
      </c>
      <c r="I80" s="220">
        <f>'TABELA IIa'!I89</f>
        <v>0</v>
      </c>
      <c r="J80" s="220">
        <f>'TABELA IIa'!J89</f>
        <v>0</v>
      </c>
      <c r="K80" s="220">
        <f>'TABELA IIa'!K89</f>
        <v>0</v>
      </c>
      <c r="L80" s="220">
        <f>'TABELA IIa'!L89</f>
        <v>0</v>
      </c>
      <c r="M80" s="220">
        <f>'TABELA IIa'!M89</f>
        <v>0</v>
      </c>
      <c r="N80" s="220">
        <f>'TABELA IIa'!N89</f>
        <v>0</v>
      </c>
      <c r="O80" s="220">
        <f>'TABELA IIa'!O89</f>
        <v>0</v>
      </c>
      <c r="P80" s="220">
        <f>'TABELA IIa'!P89</f>
        <v>0</v>
      </c>
      <c r="Q80" s="220">
        <f>'TABELA IIa'!Q89</f>
        <v>0</v>
      </c>
      <c r="R80" s="220" t="str">
        <f>'TABELA IIa'!R89</f>
        <v/>
      </c>
      <c r="S80" s="220" t="str">
        <f>'TABELA IIa'!S89</f>
        <v/>
      </c>
      <c r="T80" s="220" t="str">
        <f>'TABELA IIa'!T89</f>
        <v/>
      </c>
      <c r="U80" s="220" t="str">
        <f>'TABELA IIa'!U89</f>
        <v/>
      </c>
      <c r="V80" s="220">
        <f>'TABELA IIa'!V89</f>
        <v>0</v>
      </c>
      <c r="W80" s="220">
        <f>'TABELA IIa'!W89</f>
        <v>0</v>
      </c>
      <c r="X80" s="220">
        <f>'TABELA IIa'!X89</f>
        <v>0</v>
      </c>
      <c r="Y80" s="220" t="str">
        <f>'TABELA IIa'!Y89</f>
        <v/>
      </c>
      <c r="Z80" s="220" t="str">
        <f>'TABELA IIa'!Z89</f>
        <v/>
      </c>
      <c r="AA80" s="220" t="str">
        <f>'TABELA IIa'!AA89</f>
        <v/>
      </c>
      <c r="AB80" s="220" t="str">
        <f>'TABELA IIa'!AB89</f>
        <v/>
      </c>
      <c r="AC80" s="220">
        <f>'TABELA IIa'!AC89</f>
        <v>0</v>
      </c>
      <c r="AD80" s="220" t="str">
        <f>'TABELA IIa'!AD89</f>
        <v/>
      </c>
    </row>
    <row r="81" spans="1:30" s="215" customFormat="1" x14ac:dyDescent="0.2">
      <c r="A81" s="220">
        <f>'TABELA I'!$K$2</f>
        <v>0</v>
      </c>
      <c r="B81" s="220">
        <f>'TABELA I'!$K$1</f>
        <v>2022</v>
      </c>
      <c r="C81" s="220" t="str">
        <f t="shared" ref="C81:F81" si="78">C80</f>
        <v/>
      </c>
      <c r="D81" s="220">
        <f t="shared" si="78"/>
        <v>0</v>
      </c>
      <c r="E81" s="220" t="str">
        <f t="shared" si="78"/>
        <v/>
      </c>
      <c r="F81" s="220" t="str">
        <f t="shared" si="78"/>
        <v>Nije ocijenjen</v>
      </c>
      <c r="G81" s="220" t="str">
        <f>'TABELA IIa'!G90</f>
        <v>KTRZ, KTPO, KTO</v>
      </c>
      <c r="H81" s="220">
        <f>'TABELA IIa'!H90</f>
        <v>0</v>
      </c>
      <c r="I81" s="220">
        <f>'TABELA IIa'!I90</f>
        <v>0</v>
      </c>
      <c r="J81" s="220">
        <f>'TABELA IIa'!J90</f>
        <v>0</v>
      </c>
      <c r="K81" s="220">
        <f>'TABELA IIa'!K90</f>
        <v>0</v>
      </c>
      <c r="L81" s="220">
        <f>'TABELA IIa'!L90</f>
        <v>0</v>
      </c>
      <c r="M81" s="220">
        <f>'TABELA IIa'!M90</f>
        <v>0</v>
      </c>
      <c r="N81" s="220">
        <f>'TABELA IIa'!N90</f>
        <v>0</v>
      </c>
      <c r="O81" s="220">
        <f>'TABELA IIa'!O90</f>
        <v>0</v>
      </c>
      <c r="P81" s="220">
        <f>'TABELA IIa'!P90</f>
        <v>0</v>
      </c>
      <c r="Q81" s="220">
        <f>'TABELA IIa'!Q90</f>
        <v>0</v>
      </c>
      <c r="R81" s="220" t="str">
        <f>'TABELA IIa'!R90</f>
        <v/>
      </c>
      <c r="S81" s="220" t="str">
        <f>'TABELA IIa'!S90</f>
        <v/>
      </c>
      <c r="T81" s="220" t="str">
        <f>'TABELA IIa'!T90</f>
        <v/>
      </c>
      <c r="U81" s="220" t="str">
        <f t="shared" ref="U81:AD81" si="79">U80</f>
        <v/>
      </c>
      <c r="V81" s="220">
        <f t="shared" si="79"/>
        <v>0</v>
      </c>
      <c r="W81" s="220">
        <f t="shared" si="79"/>
        <v>0</v>
      </c>
      <c r="X81" s="220">
        <f t="shared" si="79"/>
        <v>0</v>
      </c>
      <c r="Y81" s="220" t="str">
        <f t="shared" si="79"/>
        <v/>
      </c>
      <c r="Z81" s="220" t="str">
        <f t="shared" si="79"/>
        <v/>
      </c>
      <c r="AA81" s="220" t="str">
        <f t="shared" si="79"/>
        <v/>
      </c>
      <c r="AB81" s="220" t="str">
        <f t="shared" si="79"/>
        <v/>
      </c>
      <c r="AC81" s="220">
        <f t="shared" si="79"/>
        <v>0</v>
      </c>
      <c r="AD81" s="220" t="str">
        <f t="shared" si="79"/>
        <v/>
      </c>
    </row>
    <row r="82" spans="1:30" s="215" customFormat="1" x14ac:dyDescent="0.2">
      <c r="A82" s="220">
        <f>'TABELA I'!$K$2</f>
        <v>0</v>
      </c>
      <c r="B82" s="220">
        <f>'TABELA I'!$K$1</f>
        <v>2022</v>
      </c>
      <c r="C82" s="220" t="str">
        <f>'TABELA IIa'!C91</f>
        <v/>
      </c>
      <c r="D82" s="220">
        <f>'TABELA IIa'!D91</f>
        <v>0</v>
      </c>
      <c r="E82" s="220" t="str">
        <f>'TABELA IIa'!E91</f>
        <v/>
      </c>
      <c r="F82" s="220" t="str">
        <f>'TABELA IIa'!F91</f>
        <v>Nije ocijenjen</v>
      </c>
      <c r="G82" s="220" t="str">
        <f>'TABELA IIa'!G91</f>
        <v>KT, KTK, KTT i KTM</v>
      </c>
      <c r="H82" s="220">
        <f>'TABELA IIa'!H91</f>
        <v>0</v>
      </c>
      <c r="I82" s="220">
        <f>'TABELA IIa'!I91</f>
        <v>0</v>
      </c>
      <c r="J82" s="220">
        <f>'TABELA IIa'!J91</f>
        <v>0</v>
      </c>
      <c r="K82" s="220">
        <f>'TABELA IIa'!K91</f>
        <v>0</v>
      </c>
      <c r="L82" s="220">
        <f>'TABELA IIa'!L91</f>
        <v>0</v>
      </c>
      <c r="M82" s="220">
        <f>'TABELA IIa'!M91</f>
        <v>0</v>
      </c>
      <c r="N82" s="220">
        <f>'TABELA IIa'!N91</f>
        <v>0</v>
      </c>
      <c r="O82" s="220">
        <f>'TABELA IIa'!O91</f>
        <v>0</v>
      </c>
      <c r="P82" s="220">
        <f>'TABELA IIa'!P91</f>
        <v>0</v>
      </c>
      <c r="Q82" s="220">
        <f>'TABELA IIa'!Q91</f>
        <v>0</v>
      </c>
      <c r="R82" s="220" t="str">
        <f>'TABELA IIa'!R91</f>
        <v/>
      </c>
      <c r="S82" s="220" t="str">
        <f>'TABELA IIa'!S91</f>
        <v/>
      </c>
      <c r="T82" s="220" t="str">
        <f>'TABELA IIa'!T91</f>
        <v/>
      </c>
      <c r="U82" s="220" t="str">
        <f>'TABELA IIa'!U91</f>
        <v/>
      </c>
      <c r="V82" s="220">
        <f>'TABELA IIa'!V91</f>
        <v>0</v>
      </c>
      <c r="W82" s="220">
        <f>'TABELA IIa'!W91</f>
        <v>0</v>
      </c>
      <c r="X82" s="220">
        <f>'TABELA IIa'!X91</f>
        <v>0</v>
      </c>
      <c r="Y82" s="220" t="str">
        <f>'TABELA IIa'!Y91</f>
        <v/>
      </c>
      <c r="Z82" s="220" t="str">
        <f>'TABELA IIa'!Z91</f>
        <v/>
      </c>
      <c r="AA82" s="220" t="str">
        <f>'TABELA IIa'!AA91</f>
        <v/>
      </c>
      <c r="AB82" s="220" t="str">
        <f>'TABELA IIa'!AB91</f>
        <v/>
      </c>
      <c r="AC82" s="220">
        <f>'TABELA IIa'!AC91</f>
        <v>0</v>
      </c>
      <c r="AD82" s="220" t="str">
        <f>'TABELA IIa'!AD91</f>
        <v/>
      </c>
    </row>
    <row r="83" spans="1:30" s="215" customFormat="1" x14ac:dyDescent="0.2">
      <c r="A83" s="220">
        <f>'TABELA I'!$K$2</f>
        <v>0</v>
      </c>
      <c r="B83" s="220">
        <f>'TABELA I'!$K$1</f>
        <v>2022</v>
      </c>
      <c r="C83" s="220" t="str">
        <f t="shared" ref="C83:F83" si="80">C82</f>
        <v/>
      </c>
      <c r="D83" s="220">
        <f t="shared" si="80"/>
        <v>0</v>
      </c>
      <c r="E83" s="220" t="str">
        <f t="shared" si="80"/>
        <v/>
      </c>
      <c r="F83" s="220" t="str">
        <f t="shared" si="80"/>
        <v>Nije ocijenjen</v>
      </c>
      <c r="G83" s="220" t="str">
        <f>'TABELA IIa'!G92</f>
        <v>KTRZ, KTPO, KTO</v>
      </c>
      <c r="H83" s="220">
        <f>'TABELA IIa'!H92</f>
        <v>0</v>
      </c>
      <c r="I83" s="220">
        <f>'TABELA IIa'!I92</f>
        <v>0</v>
      </c>
      <c r="J83" s="220">
        <f>'TABELA IIa'!J92</f>
        <v>0</v>
      </c>
      <c r="K83" s="220">
        <f>'TABELA IIa'!K92</f>
        <v>0</v>
      </c>
      <c r="L83" s="220">
        <f>'TABELA IIa'!L92</f>
        <v>0</v>
      </c>
      <c r="M83" s="220">
        <f>'TABELA IIa'!M92</f>
        <v>0</v>
      </c>
      <c r="N83" s="220">
        <f>'TABELA IIa'!N92</f>
        <v>0</v>
      </c>
      <c r="O83" s="220">
        <f>'TABELA IIa'!O92</f>
        <v>0</v>
      </c>
      <c r="P83" s="220">
        <f>'TABELA IIa'!P92</f>
        <v>0</v>
      </c>
      <c r="Q83" s="220">
        <f>'TABELA IIa'!Q92</f>
        <v>0</v>
      </c>
      <c r="R83" s="220" t="str">
        <f>'TABELA IIa'!R92</f>
        <v/>
      </c>
      <c r="S83" s="220" t="str">
        <f>'TABELA IIa'!S92</f>
        <v/>
      </c>
      <c r="T83" s="220" t="str">
        <f>'TABELA IIa'!T92</f>
        <v/>
      </c>
      <c r="U83" s="220" t="str">
        <f t="shared" ref="U83:AD83" si="81">U82</f>
        <v/>
      </c>
      <c r="V83" s="220">
        <f t="shared" si="81"/>
        <v>0</v>
      </c>
      <c r="W83" s="220">
        <f t="shared" si="81"/>
        <v>0</v>
      </c>
      <c r="X83" s="220">
        <f t="shared" si="81"/>
        <v>0</v>
      </c>
      <c r="Y83" s="220" t="str">
        <f t="shared" si="81"/>
        <v/>
      </c>
      <c r="Z83" s="220" t="str">
        <f t="shared" si="81"/>
        <v/>
      </c>
      <c r="AA83" s="220" t="str">
        <f t="shared" si="81"/>
        <v/>
      </c>
      <c r="AB83" s="220" t="str">
        <f t="shared" si="81"/>
        <v/>
      </c>
      <c r="AC83" s="220">
        <f t="shared" si="81"/>
        <v>0</v>
      </c>
      <c r="AD83" s="220" t="str">
        <f t="shared" si="81"/>
        <v/>
      </c>
    </row>
    <row r="84" spans="1:30" s="215" customFormat="1" x14ac:dyDescent="0.2">
      <c r="A84" s="220">
        <f>'TABELA I'!$K$2</f>
        <v>0</v>
      </c>
      <c r="B84" s="220">
        <f>'TABELA I'!$K$1</f>
        <v>2022</v>
      </c>
      <c r="C84" s="220" t="str">
        <f>'TABELA IIa'!C93</f>
        <v/>
      </c>
      <c r="D84" s="220">
        <f>'TABELA IIa'!D93</f>
        <v>0</v>
      </c>
      <c r="E84" s="220" t="str">
        <f>'TABELA IIa'!E93</f>
        <v/>
      </c>
      <c r="F84" s="220" t="str">
        <f>'TABELA IIa'!F93</f>
        <v>Nije ocijenjen</v>
      </c>
      <c r="G84" s="220" t="str">
        <f>'TABELA IIa'!G93</f>
        <v>KT, KTK, KTT i KTM</v>
      </c>
      <c r="H84" s="220">
        <f>'TABELA IIa'!H93</f>
        <v>0</v>
      </c>
      <c r="I84" s="220">
        <f>'TABELA IIa'!I93</f>
        <v>0</v>
      </c>
      <c r="J84" s="220">
        <f>'TABELA IIa'!J93</f>
        <v>0</v>
      </c>
      <c r="K84" s="220">
        <f>'TABELA IIa'!K93</f>
        <v>0</v>
      </c>
      <c r="L84" s="220">
        <f>'TABELA IIa'!L93</f>
        <v>0</v>
      </c>
      <c r="M84" s="220">
        <f>'TABELA IIa'!M93</f>
        <v>0</v>
      </c>
      <c r="N84" s="220">
        <f>'TABELA IIa'!N93</f>
        <v>0</v>
      </c>
      <c r="O84" s="220">
        <f>'TABELA IIa'!O93</f>
        <v>0</v>
      </c>
      <c r="P84" s="220">
        <f>'TABELA IIa'!P93</f>
        <v>0</v>
      </c>
      <c r="Q84" s="220">
        <f>'TABELA IIa'!Q93</f>
        <v>0</v>
      </c>
      <c r="R84" s="220" t="str">
        <f>'TABELA IIa'!R93</f>
        <v/>
      </c>
      <c r="S84" s="220" t="str">
        <f>'TABELA IIa'!S93</f>
        <v/>
      </c>
      <c r="T84" s="220" t="str">
        <f>'TABELA IIa'!T93</f>
        <v/>
      </c>
      <c r="U84" s="220" t="str">
        <f>'TABELA IIa'!U93</f>
        <v/>
      </c>
      <c r="V84" s="220">
        <f>'TABELA IIa'!V93</f>
        <v>0</v>
      </c>
      <c r="W84" s="220">
        <f>'TABELA IIa'!W93</f>
        <v>0</v>
      </c>
      <c r="X84" s="220">
        <f>'TABELA IIa'!X93</f>
        <v>0</v>
      </c>
      <c r="Y84" s="220" t="str">
        <f>'TABELA IIa'!Y93</f>
        <v/>
      </c>
      <c r="Z84" s="220" t="str">
        <f>'TABELA IIa'!Z93</f>
        <v/>
      </c>
      <c r="AA84" s="220" t="str">
        <f>'TABELA IIa'!AA93</f>
        <v/>
      </c>
      <c r="AB84" s="220" t="str">
        <f>'TABELA IIa'!AB93</f>
        <v/>
      </c>
      <c r="AC84" s="220">
        <f>'TABELA IIa'!AC93</f>
        <v>0</v>
      </c>
      <c r="AD84" s="220" t="str">
        <f>'TABELA IIa'!AD93</f>
        <v/>
      </c>
    </row>
    <row r="85" spans="1:30" s="215" customFormat="1" x14ac:dyDescent="0.2">
      <c r="A85" s="220">
        <f>'TABELA I'!$K$2</f>
        <v>0</v>
      </c>
      <c r="B85" s="220">
        <f>'TABELA I'!$K$1</f>
        <v>2022</v>
      </c>
      <c r="C85" s="220" t="str">
        <f t="shared" ref="C85:F85" si="82">C84</f>
        <v/>
      </c>
      <c r="D85" s="220">
        <f t="shared" si="82"/>
        <v>0</v>
      </c>
      <c r="E85" s="220" t="str">
        <f t="shared" si="82"/>
        <v/>
      </c>
      <c r="F85" s="220" t="str">
        <f t="shared" si="82"/>
        <v>Nije ocijenjen</v>
      </c>
      <c r="G85" s="220" t="str">
        <f>'TABELA IIa'!G94</f>
        <v>KTRZ, KTPO, KTO</v>
      </c>
      <c r="H85" s="220">
        <f>'TABELA IIa'!H94</f>
        <v>0</v>
      </c>
      <c r="I85" s="220">
        <f>'TABELA IIa'!I94</f>
        <v>0</v>
      </c>
      <c r="J85" s="220">
        <f>'TABELA IIa'!J94</f>
        <v>0</v>
      </c>
      <c r="K85" s="220">
        <f>'TABELA IIa'!K94</f>
        <v>0</v>
      </c>
      <c r="L85" s="220">
        <f>'TABELA IIa'!L94</f>
        <v>0</v>
      </c>
      <c r="M85" s="220">
        <f>'TABELA IIa'!M94</f>
        <v>0</v>
      </c>
      <c r="N85" s="220">
        <f>'TABELA IIa'!N94</f>
        <v>0</v>
      </c>
      <c r="O85" s="220">
        <f>'TABELA IIa'!O94</f>
        <v>0</v>
      </c>
      <c r="P85" s="220">
        <f>'TABELA IIa'!P94</f>
        <v>0</v>
      </c>
      <c r="Q85" s="220">
        <f>'TABELA IIa'!Q94</f>
        <v>0</v>
      </c>
      <c r="R85" s="220" t="str">
        <f>'TABELA IIa'!R94</f>
        <v/>
      </c>
      <c r="S85" s="220" t="str">
        <f>'TABELA IIa'!S94</f>
        <v/>
      </c>
      <c r="T85" s="220" t="str">
        <f>'TABELA IIa'!T94</f>
        <v/>
      </c>
      <c r="U85" s="220" t="str">
        <f t="shared" ref="U85:AD85" si="83">U84</f>
        <v/>
      </c>
      <c r="V85" s="220">
        <f t="shared" si="83"/>
        <v>0</v>
      </c>
      <c r="W85" s="220">
        <f t="shared" si="83"/>
        <v>0</v>
      </c>
      <c r="X85" s="220">
        <f t="shared" si="83"/>
        <v>0</v>
      </c>
      <c r="Y85" s="220" t="str">
        <f t="shared" si="83"/>
        <v/>
      </c>
      <c r="Z85" s="220" t="str">
        <f t="shared" si="83"/>
        <v/>
      </c>
      <c r="AA85" s="220" t="str">
        <f t="shared" si="83"/>
        <v/>
      </c>
      <c r="AB85" s="220" t="str">
        <f t="shared" si="83"/>
        <v/>
      </c>
      <c r="AC85" s="220">
        <f t="shared" si="83"/>
        <v>0</v>
      </c>
      <c r="AD85" s="220" t="str">
        <f t="shared" si="83"/>
        <v/>
      </c>
    </row>
    <row r="86" spans="1:30" s="215" customFormat="1" x14ac:dyDescent="0.2">
      <c r="A86" s="220">
        <f>'TABELA I'!$K$2</f>
        <v>0</v>
      </c>
      <c r="B86" s="220">
        <f>'TABELA I'!$K$1</f>
        <v>2022</v>
      </c>
      <c r="C86" s="220" t="str">
        <f>'TABELA IIa'!C95</f>
        <v/>
      </c>
      <c r="D86" s="220">
        <f>'TABELA IIa'!D95</f>
        <v>0</v>
      </c>
      <c r="E86" s="220" t="str">
        <f>'TABELA IIa'!E95</f>
        <v/>
      </c>
      <c r="F86" s="220" t="str">
        <f>'TABELA IIa'!F95</f>
        <v>Nije ocijenjen</v>
      </c>
      <c r="G86" s="220" t="str">
        <f>'TABELA IIa'!G95</f>
        <v>KT, KTK, KTT i KTM</v>
      </c>
      <c r="H86" s="220">
        <f>'TABELA IIa'!H95</f>
        <v>0</v>
      </c>
      <c r="I86" s="220">
        <f>'TABELA IIa'!I95</f>
        <v>0</v>
      </c>
      <c r="J86" s="220">
        <f>'TABELA IIa'!J95</f>
        <v>0</v>
      </c>
      <c r="K86" s="220">
        <f>'TABELA IIa'!K95</f>
        <v>0</v>
      </c>
      <c r="L86" s="220">
        <f>'TABELA IIa'!L95</f>
        <v>0</v>
      </c>
      <c r="M86" s="220">
        <f>'TABELA IIa'!M95</f>
        <v>0</v>
      </c>
      <c r="N86" s="220">
        <f>'TABELA IIa'!N95</f>
        <v>0</v>
      </c>
      <c r="O86" s="220">
        <f>'TABELA IIa'!O95</f>
        <v>0</v>
      </c>
      <c r="P86" s="220">
        <f>'TABELA IIa'!P95</f>
        <v>0</v>
      </c>
      <c r="Q86" s="220">
        <f>'TABELA IIa'!Q95</f>
        <v>0</v>
      </c>
      <c r="R86" s="220" t="str">
        <f>'TABELA IIa'!R95</f>
        <v/>
      </c>
      <c r="S86" s="220" t="str">
        <f>'TABELA IIa'!S95</f>
        <v/>
      </c>
      <c r="T86" s="220" t="str">
        <f>'TABELA IIa'!T95</f>
        <v/>
      </c>
      <c r="U86" s="220" t="str">
        <f>'TABELA IIa'!U95</f>
        <v/>
      </c>
      <c r="V86" s="220">
        <f>'TABELA IIa'!V95</f>
        <v>0</v>
      </c>
      <c r="W86" s="220">
        <f>'TABELA IIa'!W95</f>
        <v>0</v>
      </c>
      <c r="X86" s="220">
        <f>'TABELA IIa'!X95</f>
        <v>0</v>
      </c>
      <c r="Y86" s="220" t="str">
        <f>'TABELA IIa'!Y95</f>
        <v/>
      </c>
      <c r="Z86" s="220" t="str">
        <f>'TABELA IIa'!Z95</f>
        <v/>
      </c>
      <c r="AA86" s="220" t="str">
        <f>'TABELA IIa'!AA95</f>
        <v/>
      </c>
      <c r="AB86" s="220" t="str">
        <f>'TABELA IIa'!AB95</f>
        <v/>
      </c>
      <c r="AC86" s="220">
        <f>'TABELA IIa'!AC95</f>
        <v>0</v>
      </c>
      <c r="AD86" s="220" t="str">
        <f>'TABELA IIa'!AD95</f>
        <v/>
      </c>
    </row>
    <row r="87" spans="1:30" s="215" customFormat="1" x14ac:dyDescent="0.2">
      <c r="A87" s="220">
        <f>'TABELA I'!$K$2</f>
        <v>0</v>
      </c>
      <c r="B87" s="220">
        <f>'TABELA I'!$K$1</f>
        <v>2022</v>
      </c>
      <c r="C87" s="220" t="str">
        <f t="shared" ref="C87:F87" si="84">C86</f>
        <v/>
      </c>
      <c r="D87" s="220">
        <f t="shared" si="84"/>
        <v>0</v>
      </c>
      <c r="E87" s="220" t="str">
        <f t="shared" si="84"/>
        <v/>
      </c>
      <c r="F87" s="220" t="str">
        <f t="shared" si="84"/>
        <v>Nije ocijenjen</v>
      </c>
      <c r="G87" s="220" t="str">
        <f>'TABELA IIa'!G96</f>
        <v>KTRZ, KTPO, KTO</v>
      </c>
      <c r="H87" s="220">
        <f>'TABELA IIa'!H96</f>
        <v>0</v>
      </c>
      <c r="I87" s="220">
        <f>'TABELA IIa'!I96</f>
        <v>0</v>
      </c>
      <c r="J87" s="220">
        <f>'TABELA IIa'!J96</f>
        <v>0</v>
      </c>
      <c r="K87" s="220">
        <f>'TABELA IIa'!K96</f>
        <v>0</v>
      </c>
      <c r="L87" s="220">
        <f>'TABELA IIa'!L96</f>
        <v>0</v>
      </c>
      <c r="M87" s="220">
        <f>'TABELA IIa'!M96</f>
        <v>0</v>
      </c>
      <c r="N87" s="220">
        <f>'TABELA IIa'!N96</f>
        <v>0</v>
      </c>
      <c r="O87" s="220">
        <f>'TABELA IIa'!O96</f>
        <v>0</v>
      </c>
      <c r="P87" s="220">
        <f>'TABELA IIa'!P96</f>
        <v>0</v>
      </c>
      <c r="Q87" s="220">
        <f>'TABELA IIa'!Q96</f>
        <v>0</v>
      </c>
      <c r="R87" s="220" t="str">
        <f>'TABELA IIa'!R96</f>
        <v/>
      </c>
      <c r="S87" s="220" t="str">
        <f>'TABELA IIa'!S96</f>
        <v/>
      </c>
      <c r="T87" s="220" t="str">
        <f>'TABELA IIa'!T96</f>
        <v/>
      </c>
      <c r="U87" s="220" t="str">
        <f t="shared" ref="U87:AD87" si="85">U86</f>
        <v/>
      </c>
      <c r="V87" s="220">
        <f t="shared" si="85"/>
        <v>0</v>
      </c>
      <c r="W87" s="220">
        <f t="shared" si="85"/>
        <v>0</v>
      </c>
      <c r="X87" s="220">
        <f t="shared" si="85"/>
        <v>0</v>
      </c>
      <c r="Y87" s="220" t="str">
        <f t="shared" si="85"/>
        <v/>
      </c>
      <c r="Z87" s="220" t="str">
        <f t="shared" si="85"/>
        <v/>
      </c>
      <c r="AA87" s="220" t="str">
        <f t="shared" si="85"/>
        <v/>
      </c>
      <c r="AB87" s="220" t="str">
        <f t="shared" si="85"/>
        <v/>
      </c>
      <c r="AC87" s="220">
        <f t="shared" si="85"/>
        <v>0</v>
      </c>
      <c r="AD87" s="220" t="str">
        <f t="shared" si="85"/>
        <v/>
      </c>
    </row>
    <row r="88" spans="1:30" s="215" customFormat="1" x14ac:dyDescent="0.2">
      <c r="A88" s="220">
        <f>'TABELA I'!$K$2</f>
        <v>0</v>
      </c>
      <c r="B88" s="220">
        <f>'TABELA I'!$K$1</f>
        <v>2022</v>
      </c>
      <c r="C88" s="220" t="str">
        <f>'TABELA IIa'!C97</f>
        <v/>
      </c>
      <c r="D88" s="220">
        <f>'TABELA IIa'!D97</f>
        <v>0</v>
      </c>
      <c r="E88" s="220" t="str">
        <f>'TABELA IIa'!E97</f>
        <v/>
      </c>
      <c r="F88" s="220" t="str">
        <f>'TABELA IIa'!F97</f>
        <v>Nije ocijenjen</v>
      </c>
      <c r="G88" s="220" t="str">
        <f>'TABELA IIa'!G97</f>
        <v>KT, KTK, KTT i KTM</v>
      </c>
      <c r="H88" s="220">
        <f>'TABELA IIa'!H97</f>
        <v>0</v>
      </c>
      <c r="I88" s="220">
        <f>'TABELA IIa'!I97</f>
        <v>0</v>
      </c>
      <c r="J88" s="220">
        <f>'TABELA IIa'!J97</f>
        <v>0</v>
      </c>
      <c r="K88" s="220">
        <f>'TABELA IIa'!K97</f>
        <v>0</v>
      </c>
      <c r="L88" s="220">
        <f>'TABELA IIa'!L97</f>
        <v>0</v>
      </c>
      <c r="M88" s="220">
        <f>'TABELA IIa'!M97</f>
        <v>0</v>
      </c>
      <c r="N88" s="220">
        <f>'TABELA IIa'!N97</f>
        <v>0</v>
      </c>
      <c r="O88" s="220">
        <f>'TABELA IIa'!O97</f>
        <v>0</v>
      </c>
      <c r="P88" s="220">
        <f>'TABELA IIa'!P97</f>
        <v>0</v>
      </c>
      <c r="Q88" s="220">
        <f>'TABELA IIa'!Q97</f>
        <v>0</v>
      </c>
      <c r="R88" s="220" t="str">
        <f>'TABELA IIa'!R97</f>
        <v/>
      </c>
      <c r="S88" s="220" t="str">
        <f>'TABELA IIa'!S97</f>
        <v/>
      </c>
      <c r="T88" s="220" t="str">
        <f>'TABELA IIa'!T97</f>
        <v/>
      </c>
      <c r="U88" s="220" t="str">
        <f>'TABELA IIa'!U97</f>
        <v/>
      </c>
      <c r="V88" s="220">
        <f>'TABELA IIa'!V97</f>
        <v>0</v>
      </c>
      <c r="W88" s="220">
        <f>'TABELA IIa'!W97</f>
        <v>0</v>
      </c>
      <c r="X88" s="220">
        <f>'TABELA IIa'!X97</f>
        <v>0</v>
      </c>
      <c r="Y88" s="220" t="str">
        <f>'TABELA IIa'!Y97</f>
        <v/>
      </c>
      <c r="Z88" s="220" t="str">
        <f>'TABELA IIa'!Z97</f>
        <v/>
      </c>
      <c r="AA88" s="220" t="str">
        <f>'TABELA IIa'!AA97</f>
        <v/>
      </c>
      <c r="AB88" s="220" t="str">
        <f>'TABELA IIa'!AB97</f>
        <v/>
      </c>
      <c r="AC88" s="220">
        <f>'TABELA IIa'!AC97</f>
        <v>0</v>
      </c>
      <c r="AD88" s="220" t="str">
        <f>'TABELA IIa'!AD97</f>
        <v/>
      </c>
    </row>
    <row r="89" spans="1:30" s="215" customFormat="1" x14ac:dyDescent="0.2">
      <c r="A89" s="220">
        <f>'TABELA I'!$K$2</f>
        <v>0</v>
      </c>
      <c r="B89" s="220">
        <f>'TABELA I'!$K$1</f>
        <v>2022</v>
      </c>
      <c r="C89" s="220" t="str">
        <f t="shared" ref="C89:F89" si="86">C88</f>
        <v/>
      </c>
      <c r="D89" s="220">
        <f t="shared" si="86"/>
        <v>0</v>
      </c>
      <c r="E89" s="220" t="str">
        <f t="shared" si="86"/>
        <v/>
      </c>
      <c r="F89" s="220" t="str">
        <f t="shared" si="86"/>
        <v>Nije ocijenjen</v>
      </c>
      <c r="G89" s="220" t="str">
        <f>'TABELA IIa'!G98</f>
        <v>KTRZ, KTPO, KTO</v>
      </c>
      <c r="H89" s="220">
        <f>'TABELA IIa'!H98</f>
        <v>0</v>
      </c>
      <c r="I89" s="220">
        <f>'TABELA IIa'!I98</f>
        <v>0</v>
      </c>
      <c r="J89" s="220">
        <f>'TABELA IIa'!J98</f>
        <v>0</v>
      </c>
      <c r="K89" s="220">
        <f>'TABELA IIa'!K98</f>
        <v>0</v>
      </c>
      <c r="L89" s="220">
        <f>'TABELA IIa'!L98</f>
        <v>0</v>
      </c>
      <c r="M89" s="220">
        <f>'TABELA IIa'!M98</f>
        <v>0</v>
      </c>
      <c r="N89" s="220">
        <f>'TABELA IIa'!N98</f>
        <v>0</v>
      </c>
      <c r="O89" s="220">
        <f>'TABELA IIa'!O98</f>
        <v>0</v>
      </c>
      <c r="P89" s="220">
        <f>'TABELA IIa'!P98</f>
        <v>0</v>
      </c>
      <c r="Q89" s="220">
        <f>'TABELA IIa'!Q98</f>
        <v>0</v>
      </c>
      <c r="R89" s="220" t="str">
        <f>'TABELA IIa'!R98</f>
        <v/>
      </c>
      <c r="S89" s="220" t="str">
        <f>'TABELA IIa'!S98</f>
        <v/>
      </c>
      <c r="T89" s="220" t="str">
        <f>'TABELA IIa'!T98</f>
        <v/>
      </c>
      <c r="U89" s="220" t="str">
        <f t="shared" ref="U89:AD89" si="87">U88</f>
        <v/>
      </c>
      <c r="V89" s="220">
        <f t="shared" si="87"/>
        <v>0</v>
      </c>
      <c r="W89" s="220">
        <f t="shared" si="87"/>
        <v>0</v>
      </c>
      <c r="X89" s="220">
        <f t="shared" si="87"/>
        <v>0</v>
      </c>
      <c r="Y89" s="220" t="str">
        <f t="shared" si="87"/>
        <v/>
      </c>
      <c r="Z89" s="220" t="str">
        <f t="shared" si="87"/>
        <v/>
      </c>
      <c r="AA89" s="220" t="str">
        <f t="shared" si="87"/>
        <v/>
      </c>
      <c r="AB89" s="220" t="str">
        <f t="shared" si="87"/>
        <v/>
      </c>
      <c r="AC89" s="220">
        <f t="shared" si="87"/>
        <v>0</v>
      </c>
      <c r="AD89" s="220" t="str">
        <f t="shared" si="87"/>
        <v/>
      </c>
    </row>
    <row r="90" spans="1:30" s="215" customFormat="1" x14ac:dyDescent="0.2">
      <c r="A90" s="220">
        <f>'TABELA I'!$K$2</f>
        <v>0</v>
      </c>
      <c r="B90" s="220">
        <f>'TABELA I'!$K$1</f>
        <v>2022</v>
      </c>
      <c r="C90" s="220" t="str">
        <f>'TABELA IIa'!C99</f>
        <v/>
      </c>
      <c r="D90" s="220">
        <f>'TABELA IIa'!D99</f>
        <v>0</v>
      </c>
      <c r="E90" s="220" t="str">
        <f>'TABELA IIa'!E99</f>
        <v/>
      </c>
      <c r="F90" s="220" t="str">
        <f>'TABELA IIa'!F99</f>
        <v>Nije ocijenjen</v>
      </c>
      <c r="G90" s="220" t="str">
        <f>'TABELA IIa'!G99</f>
        <v>KT, KTK, KTT i KTM</v>
      </c>
      <c r="H90" s="220">
        <f>'TABELA IIa'!H99</f>
        <v>0</v>
      </c>
      <c r="I90" s="220">
        <f>'TABELA IIa'!I99</f>
        <v>0</v>
      </c>
      <c r="J90" s="220">
        <f>'TABELA IIa'!J99</f>
        <v>0</v>
      </c>
      <c r="K90" s="220">
        <f>'TABELA IIa'!K99</f>
        <v>0</v>
      </c>
      <c r="L90" s="220">
        <f>'TABELA IIa'!L99</f>
        <v>0</v>
      </c>
      <c r="M90" s="220">
        <f>'TABELA IIa'!M99</f>
        <v>0</v>
      </c>
      <c r="N90" s="220">
        <f>'TABELA IIa'!N99</f>
        <v>0</v>
      </c>
      <c r="O90" s="220">
        <f>'TABELA IIa'!O99</f>
        <v>0</v>
      </c>
      <c r="P90" s="220">
        <f>'TABELA IIa'!P99</f>
        <v>0</v>
      </c>
      <c r="Q90" s="220">
        <f>'TABELA IIa'!Q99</f>
        <v>0</v>
      </c>
      <c r="R90" s="220" t="str">
        <f>'TABELA IIa'!R99</f>
        <v/>
      </c>
      <c r="S90" s="220" t="str">
        <f>'TABELA IIa'!S99</f>
        <v/>
      </c>
      <c r="T90" s="220" t="str">
        <f>'TABELA IIa'!T99</f>
        <v/>
      </c>
      <c r="U90" s="220" t="str">
        <f>'TABELA IIa'!U99</f>
        <v/>
      </c>
      <c r="V90" s="220">
        <f>'TABELA IIa'!V99</f>
        <v>0</v>
      </c>
      <c r="W90" s="220">
        <f>'TABELA IIa'!W99</f>
        <v>0</v>
      </c>
      <c r="X90" s="220">
        <f>'TABELA IIa'!X99</f>
        <v>0</v>
      </c>
      <c r="Y90" s="220" t="str">
        <f>'TABELA IIa'!Y99</f>
        <v/>
      </c>
      <c r="Z90" s="220" t="str">
        <f>'TABELA IIa'!Z99</f>
        <v/>
      </c>
      <c r="AA90" s="220" t="str">
        <f>'TABELA IIa'!AA99</f>
        <v/>
      </c>
      <c r="AB90" s="220" t="str">
        <f>'TABELA IIa'!AB99</f>
        <v/>
      </c>
      <c r="AC90" s="220">
        <f>'TABELA IIa'!AC99</f>
        <v>0</v>
      </c>
      <c r="AD90" s="220" t="str">
        <f>'TABELA IIa'!AD99</f>
        <v/>
      </c>
    </row>
    <row r="91" spans="1:30" s="215" customFormat="1" x14ac:dyDescent="0.2">
      <c r="A91" s="220">
        <f>'TABELA I'!$K$2</f>
        <v>0</v>
      </c>
      <c r="B91" s="220">
        <f>'TABELA I'!$K$1</f>
        <v>2022</v>
      </c>
      <c r="C91" s="220" t="str">
        <f t="shared" ref="C91:F91" si="88">C90</f>
        <v/>
      </c>
      <c r="D91" s="220">
        <f t="shared" si="88"/>
        <v>0</v>
      </c>
      <c r="E91" s="220" t="str">
        <f t="shared" si="88"/>
        <v/>
      </c>
      <c r="F91" s="220" t="str">
        <f t="shared" si="88"/>
        <v>Nije ocijenjen</v>
      </c>
      <c r="G91" s="220" t="str">
        <f>'TABELA IIa'!G100</f>
        <v>KTRZ, KTPO, KTO</v>
      </c>
      <c r="H91" s="220">
        <f>'TABELA IIa'!H100</f>
        <v>0</v>
      </c>
      <c r="I91" s="220">
        <f>'TABELA IIa'!I100</f>
        <v>0</v>
      </c>
      <c r="J91" s="220">
        <f>'TABELA IIa'!J100</f>
        <v>0</v>
      </c>
      <c r="K91" s="220">
        <f>'TABELA IIa'!K100</f>
        <v>0</v>
      </c>
      <c r="L91" s="220">
        <f>'TABELA IIa'!L100</f>
        <v>0</v>
      </c>
      <c r="M91" s="220">
        <f>'TABELA IIa'!M100</f>
        <v>0</v>
      </c>
      <c r="N91" s="220">
        <f>'TABELA IIa'!N100</f>
        <v>0</v>
      </c>
      <c r="O91" s="220">
        <f>'TABELA IIa'!O100</f>
        <v>0</v>
      </c>
      <c r="P91" s="220">
        <f>'TABELA IIa'!P100</f>
        <v>0</v>
      </c>
      <c r="Q91" s="220">
        <f>'TABELA IIa'!Q100</f>
        <v>0</v>
      </c>
      <c r="R91" s="220" t="str">
        <f>'TABELA IIa'!R100</f>
        <v/>
      </c>
      <c r="S91" s="220" t="str">
        <f>'TABELA IIa'!S100</f>
        <v/>
      </c>
      <c r="T91" s="220" t="str">
        <f>'TABELA IIa'!T100</f>
        <v/>
      </c>
      <c r="U91" s="220" t="str">
        <f t="shared" ref="U91:AD91" si="89">U90</f>
        <v/>
      </c>
      <c r="V91" s="220">
        <f t="shared" si="89"/>
        <v>0</v>
      </c>
      <c r="W91" s="220">
        <f t="shared" si="89"/>
        <v>0</v>
      </c>
      <c r="X91" s="220">
        <f t="shared" si="89"/>
        <v>0</v>
      </c>
      <c r="Y91" s="220" t="str">
        <f t="shared" si="89"/>
        <v/>
      </c>
      <c r="Z91" s="220" t="str">
        <f t="shared" si="89"/>
        <v/>
      </c>
      <c r="AA91" s="220" t="str">
        <f t="shared" si="89"/>
        <v/>
      </c>
      <c r="AB91" s="220" t="str">
        <f t="shared" si="89"/>
        <v/>
      </c>
      <c r="AC91" s="220">
        <f t="shared" si="89"/>
        <v>0</v>
      </c>
      <c r="AD91" s="220" t="str">
        <f t="shared" si="89"/>
        <v/>
      </c>
    </row>
    <row r="92" spans="1:30" s="215" customFormat="1" x14ac:dyDescent="0.2">
      <c r="A92" s="220">
        <f>'TABELA I'!$K$2</f>
        <v>0</v>
      </c>
      <c r="B92" s="220">
        <f>'TABELA I'!$K$1</f>
        <v>2022</v>
      </c>
      <c r="C92" s="220" t="str">
        <f>'TABELA IIa'!C101</f>
        <v/>
      </c>
      <c r="D92" s="220">
        <f>'TABELA IIa'!D101</f>
        <v>0</v>
      </c>
      <c r="E92" s="220" t="str">
        <f>'TABELA IIa'!E101</f>
        <v/>
      </c>
      <c r="F92" s="220" t="str">
        <f>'TABELA IIa'!F101</f>
        <v>Nije ocijenjen</v>
      </c>
      <c r="G92" s="220" t="str">
        <f>'TABELA IIa'!G101</f>
        <v>KT, KTK, KTT i KTM</v>
      </c>
      <c r="H92" s="220">
        <f>'TABELA IIa'!H101</f>
        <v>0</v>
      </c>
      <c r="I92" s="220">
        <f>'TABELA IIa'!I101</f>
        <v>0</v>
      </c>
      <c r="J92" s="220">
        <f>'TABELA IIa'!J101</f>
        <v>0</v>
      </c>
      <c r="K92" s="220">
        <f>'TABELA IIa'!K101</f>
        <v>0</v>
      </c>
      <c r="L92" s="220">
        <f>'TABELA IIa'!L101</f>
        <v>0</v>
      </c>
      <c r="M92" s="220">
        <f>'TABELA IIa'!M101</f>
        <v>0</v>
      </c>
      <c r="N92" s="220">
        <f>'TABELA IIa'!N101</f>
        <v>0</v>
      </c>
      <c r="O92" s="220">
        <f>'TABELA IIa'!O101</f>
        <v>0</v>
      </c>
      <c r="P92" s="220">
        <f>'TABELA IIa'!P101</f>
        <v>0</v>
      </c>
      <c r="Q92" s="220">
        <f>'TABELA IIa'!Q101</f>
        <v>0</v>
      </c>
      <c r="R92" s="220" t="str">
        <f>'TABELA IIa'!R101</f>
        <v/>
      </c>
      <c r="S92" s="220" t="str">
        <f>'TABELA IIa'!S101</f>
        <v/>
      </c>
      <c r="T92" s="220" t="str">
        <f>'TABELA IIa'!T101</f>
        <v/>
      </c>
      <c r="U92" s="220" t="str">
        <f>'TABELA IIa'!U101</f>
        <v/>
      </c>
      <c r="V92" s="220">
        <f>'TABELA IIa'!V101</f>
        <v>0</v>
      </c>
      <c r="W92" s="220">
        <f>'TABELA IIa'!W101</f>
        <v>0</v>
      </c>
      <c r="X92" s="220">
        <f>'TABELA IIa'!X101</f>
        <v>0</v>
      </c>
      <c r="Y92" s="220" t="str">
        <f>'TABELA IIa'!Y101</f>
        <v/>
      </c>
      <c r="Z92" s="220" t="str">
        <f>'TABELA IIa'!Z101</f>
        <v/>
      </c>
      <c r="AA92" s="220" t="str">
        <f>'TABELA IIa'!AA101</f>
        <v/>
      </c>
      <c r="AB92" s="220" t="str">
        <f>'TABELA IIa'!AB101</f>
        <v/>
      </c>
      <c r="AC92" s="220">
        <f>'TABELA IIa'!AC101</f>
        <v>0</v>
      </c>
      <c r="AD92" s="220" t="str">
        <f>'TABELA IIa'!AD101</f>
        <v/>
      </c>
    </row>
    <row r="93" spans="1:30" s="215" customFormat="1" x14ac:dyDescent="0.2">
      <c r="A93" s="220">
        <f>'TABELA I'!$K$2</f>
        <v>0</v>
      </c>
      <c r="B93" s="220">
        <f>'TABELA I'!$K$1</f>
        <v>2022</v>
      </c>
      <c r="C93" s="220" t="str">
        <f t="shared" ref="C93:F93" si="90">C92</f>
        <v/>
      </c>
      <c r="D93" s="220">
        <f t="shared" si="90"/>
        <v>0</v>
      </c>
      <c r="E93" s="220" t="str">
        <f t="shared" si="90"/>
        <v/>
      </c>
      <c r="F93" s="220" t="str">
        <f t="shared" si="90"/>
        <v>Nije ocijenjen</v>
      </c>
      <c r="G93" s="220" t="str">
        <f>'TABELA IIa'!G102</f>
        <v>KTRZ, KTPO, KTO</v>
      </c>
      <c r="H93" s="220">
        <f>'TABELA IIa'!H102</f>
        <v>0</v>
      </c>
      <c r="I93" s="220">
        <f>'TABELA IIa'!I102</f>
        <v>0</v>
      </c>
      <c r="J93" s="220">
        <f>'TABELA IIa'!J102</f>
        <v>0</v>
      </c>
      <c r="K93" s="220">
        <f>'TABELA IIa'!K102</f>
        <v>0</v>
      </c>
      <c r="L93" s="220">
        <f>'TABELA IIa'!L102</f>
        <v>0</v>
      </c>
      <c r="M93" s="220">
        <f>'TABELA IIa'!M102</f>
        <v>0</v>
      </c>
      <c r="N93" s="220">
        <f>'TABELA IIa'!N102</f>
        <v>0</v>
      </c>
      <c r="O93" s="220">
        <f>'TABELA IIa'!O102</f>
        <v>0</v>
      </c>
      <c r="P93" s="220">
        <f>'TABELA IIa'!P102</f>
        <v>0</v>
      </c>
      <c r="Q93" s="220">
        <f>'TABELA IIa'!Q102</f>
        <v>0</v>
      </c>
      <c r="R93" s="220" t="str">
        <f>'TABELA IIa'!R102</f>
        <v/>
      </c>
      <c r="S93" s="220" t="str">
        <f>'TABELA IIa'!S102</f>
        <v/>
      </c>
      <c r="T93" s="220" t="str">
        <f>'TABELA IIa'!T102</f>
        <v/>
      </c>
      <c r="U93" s="220" t="str">
        <f t="shared" ref="U93:AD93" si="91">U92</f>
        <v/>
      </c>
      <c r="V93" s="220">
        <f t="shared" si="91"/>
        <v>0</v>
      </c>
      <c r="W93" s="220">
        <f t="shared" si="91"/>
        <v>0</v>
      </c>
      <c r="X93" s="220">
        <f t="shared" si="91"/>
        <v>0</v>
      </c>
      <c r="Y93" s="220" t="str">
        <f t="shared" si="91"/>
        <v/>
      </c>
      <c r="Z93" s="220" t="str">
        <f t="shared" si="91"/>
        <v/>
      </c>
      <c r="AA93" s="220" t="str">
        <f t="shared" si="91"/>
        <v/>
      </c>
      <c r="AB93" s="220" t="str">
        <f t="shared" si="91"/>
        <v/>
      </c>
      <c r="AC93" s="220">
        <f t="shared" si="91"/>
        <v>0</v>
      </c>
      <c r="AD93" s="220" t="str">
        <f t="shared" si="91"/>
        <v/>
      </c>
    </row>
    <row r="94" spans="1:30" s="215" customFormat="1" x14ac:dyDescent="0.2">
      <c r="A94" s="220">
        <f>'TABELA I'!$K$2</f>
        <v>0</v>
      </c>
      <c r="B94" s="220">
        <f>'TABELA I'!$K$1</f>
        <v>2022</v>
      </c>
      <c r="C94" s="220" t="str">
        <f>'TABELA IIa'!C103</f>
        <v/>
      </c>
      <c r="D94" s="220">
        <f>'TABELA IIa'!D103</f>
        <v>0</v>
      </c>
      <c r="E94" s="220" t="str">
        <f>'TABELA IIa'!E103</f>
        <v/>
      </c>
      <c r="F94" s="220" t="str">
        <f>'TABELA IIa'!F103</f>
        <v>Nije ocijenjen</v>
      </c>
      <c r="G94" s="220" t="str">
        <f>'TABELA IIa'!G103</f>
        <v>KT, KTK, KTT i KTM</v>
      </c>
      <c r="H94" s="220">
        <f>'TABELA IIa'!H103</f>
        <v>0</v>
      </c>
      <c r="I94" s="220">
        <f>'TABELA IIa'!I103</f>
        <v>0</v>
      </c>
      <c r="J94" s="220">
        <f>'TABELA IIa'!J103</f>
        <v>0</v>
      </c>
      <c r="K94" s="220">
        <f>'TABELA IIa'!K103</f>
        <v>0</v>
      </c>
      <c r="L94" s="220">
        <f>'TABELA IIa'!L103</f>
        <v>0</v>
      </c>
      <c r="M94" s="220">
        <f>'TABELA IIa'!M103</f>
        <v>0</v>
      </c>
      <c r="N94" s="220">
        <f>'TABELA IIa'!N103</f>
        <v>0</v>
      </c>
      <c r="O94" s="220">
        <f>'TABELA IIa'!O103</f>
        <v>0</v>
      </c>
      <c r="P94" s="220">
        <f>'TABELA IIa'!P103</f>
        <v>0</v>
      </c>
      <c r="Q94" s="220">
        <f>'TABELA IIa'!Q103</f>
        <v>0</v>
      </c>
      <c r="R94" s="220" t="str">
        <f>'TABELA IIa'!R103</f>
        <v/>
      </c>
      <c r="S94" s="220" t="str">
        <f>'TABELA IIa'!S103</f>
        <v/>
      </c>
      <c r="T94" s="220" t="str">
        <f>'TABELA IIa'!T103</f>
        <v/>
      </c>
      <c r="U94" s="220" t="str">
        <f>'TABELA IIa'!U103</f>
        <v/>
      </c>
      <c r="V94" s="220">
        <f>'TABELA IIa'!V103</f>
        <v>0</v>
      </c>
      <c r="W94" s="220">
        <f>'TABELA IIa'!W103</f>
        <v>0</v>
      </c>
      <c r="X94" s="220">
        <f>'TABELA IIa'!X103</f>
        <v>0</v>
      </c>
      <c r="Y94" s="220" t="str">
        <f>'TABELA IIa'!Y103</f>
        <v/>
      </c>
      <c r="Z94" s="220" t="str">
        <f>'TABELA IIa'!Z103</f>
        <v/>
      </c>
      <c r="AA94" s="220" t="str">
        <f>'TABELA IIa'!AA103</f>
        <v/>
      </c>
      <c r="AB94" s="220" t="str">
        <f>'TABELA IIa'!AB103</f>
        <v/>
      </c>
      <c r="AC94" s="220">
        <f>'TABELA IIa'!AC103</f>
        <v>0</v>
      </c>
      <c r="AD94" s="220" t="str">
        <f>'TABELA IIa'!AD103</f>
        <v/>
      </c>
    </row>
    <row r="95" spans="1:30" s="215" customFormat="1" x14ac:dyDescent="0.2">
      <c r="A95" s="220">
        <f>'TABELA I'!$K$2</f>
        <v>0</v>
      </c>
      <c r="B95" s="220">
        <f>'TABELA I'!$K$1</f>
        <v>2022</v>
      </c>
      <c r="C95" s="220" t="str">
        <f t="shared" ref="C95:F95" si="92">C94</f>
        <v/>
      </c>
      <c r="D95" s="220">
        <f t="shared" si="92"/>
        <v>0</v>
      </c>
      <c r="E95" s="220" t="str">
        <f t="shared" si="92"/>
        <v/>
      </c>
      <c r="F95" s="220" t="str">
        <f t="shared" si="92"/>
        <v>Nije ocijenjen</v>
      </c>
      <c r="G95" s="220" t="str">
        <f>'TABELA IIa'!G104</f>
        <v>KTRZ, KTPO, KTO</v>
      </c>
      <c r="H95" s="220">
        <f>'TABELA IIa'!H104</f>
        <v>0</v>
      </c>
      <c r="I95" s="220">
        <f>'TABELA IIa'!I104</f>
        <v>0</v>
      </c>
      <c r="J95" s="220">
        <f>'TABELA IIa'!J104</f>
        <v>0</v>
      </c>
      <c r="K95" s="220">
        <f>'TABELA IIa'!K104</f>
        <v>0</v>
      </c>
      <c r="L95" s="220">
        <f>'TABELA IIa'!L104</f>
        <v>0</v>
      </c>
      <c r="M95" s="220">
        <f>'TABELA IIa'!M104</f>
        <v>0</v>
      </c>
      <c r="N95" s="220">
        <f>'TABELA IIa'!N104</f>
        <v>0</v>
      </c>
      <c r="O95" s="220">
        <f>'TABELA IIa'!O104</f>
        <v>0</v>
      </c>
      <c r="P95" s="220">
        <f>'TABELA IIa'!P104</f>
        <v>0</v>
      </c>
      <c r="Q95" s="220">
        <f>'TABELA IIa'!Q104</f>
        <v>0</v>
      </c>
      <c r="R95" s="220" t="str">
        <f>'TABELA IIa'!R104</f>
        <v/>
      </c>
      <c r="S95" s="220" t="str">
        <f>'TABELA IIa'!S104</f>
        <v/>
      </c>
      <c r="T95" s="220" t="str">
        <f>'TABELA IIa'!T104</f>
        <v/>
      </c>
      <c r="U95" s="220" t="str">
        <f t="shared" ref="U95:AD95" si="93">U94</f>
        <v/>
      </c>
      <c r="V95" s="220">
        <f t="shared" si="93"/>
        <v>0</v>
      </c>
      <c r="W95" s="220">
        <f t="shared" si="93"/>
        <v>0</v>
      </c>
      <c r="X95" s="220">
        <f t="shared" si="93"/>
        <v>0</v>
      </c>
      <c r="Y95" s="220" t="str">
        <f t="shared" si="93"/>
        <v/>
      </c>
      <c r="Z95" s="220" t="str">
        <f t="shared" si="93"/>
        <v/>
      </c>
      <c r="AA95" s="220" t="str">
        <f t="shared" si="93"/>
        <v/>
      </c>
      <c r="AB95" s="220" t="str">
        <f t="shared" si="93"/>
        <v/>
      </c>
      <c r="AC95" s="220">
        <f t="shared" si="93"/>
        <v>0</v>
      </c>
      <c r="AD95" s="220" t="str">
        <f t="shared" si="93"/>
        <v/>
      </c>
    </row>
    <row r="96" spans="1:30" s="215" customFormat="1" x14ac:dyDescent="0.2">
      <c r="A96" s="220">
        <f>'TABELA I'!$K$2</f>
        <v>0</v>
      </c>
      <c r="B96" s="220">
        <f>'TABELA I'!$K$1</f>
        <v>2022</v>
      </c>
      <c r="C96" s="220" t="str">
        <f>'TABELA IIa'!C105</f>
        <v/>
      </c>
      <c r="D96" s="220">
        <f>'TABELA IIa'!D105</f>
        <v>0</v>
      </c>
      <c r="E96" s="220" t="str">
        <f>'TABELA IIa'!E105</f>
        <v/>
      </c>
      <c r="F96" s="220" t="str">
        <f>'TABELA IIa'!F105</f>
        <v>Nije ocijenjen</v>
      </c>
      <c r="G96" s="220" t="str">
        <f>'TABELA IIa'!G105</f>
        <v>KT, KTK, KTT i KTM</v>
      </c>
      <c r="H96" s="220">
        <f>'TABELA IIa'!H105</f>
        <v>0</v>
      </c>
      <c r="I96" s="220">
        <f>'TABELA IIa'!I105</f>
        <v>0</v>
      </c>
      <c r="J96" s="220">
        <f>'TABELA IIa'!J105</f>
        <v>0</v>
      </c>
      <c r="K96" s="220">
        <f>'TABELA IIa'!K105</f>
        <v>0</v>
      </c>
      <c r="L96" s="220">
        <f>'TABELA IIa'!L105</f>
        <v>0</v>
      </c>
      <c r="M96" s="220">
        <f>'TABELA IIa'!M105</f>
        <v>0</v>
      </c>
      <c r="N96" s="220">
        <f>'TABELA IIa'!N105</f>
        <v>0</v>
      </c>
      <c r="O96" s="220">
        <f>'TABELA IIa'!O105</f>
        <v>0</v>
      </c>
      <c r="P96" s="220">
        <f>'TABELA IIa'!P105</f>
        <v>0</v>
      </c>
      <c r="Q96" s="220">
        <f>'TABELA IIa'!Q105</f>
        <v>0</v>
      </c>
      <c r="R96" s="220" t="str">
        <f>'TABELA IIa'!R105</f>
        <v/>
      </c>
      <c r="S96" s="220" t="str">
        <f>'TABELA IIa'!S105</f>
        <v/>
      </c>
      <c r="T96" s="220" t="str">
        <f>'TABELA IIa'!T105</f>
        <v/>
      </c>
      <c r="U96" s="220" t="str">
        <f>'TABELA IIa'!U105</f>
        <v/>
      </c>
      <c r="V96" s="220">
        <f>'TABELA IIa'!V105</f>
        <v>0</v>
      </c>
      <c r="W96" s="220">
        <f>'TABELA IIa'!W105</f>
        <v>0</v>
      </c>
      <c r="X96" s="220">
        <f>'TABELA IIa'!X105</f>
        <v>0</v>
      </c>
      <c r="Y96" s="220" t="str">
        <f>'TABELA IIa'!Y105</f>
        <v/>
      </c>
      <c r="Z96" s="220" t="str">
        <f>'TABELA IIa'!Z105</f>
        <v/>
      </c>
      <c r="AA96" s="220" t="str">
        <f>'TABELA IIa'!AA105</f>
        <v/>
      </c>
      <c r="AB96" s="220" t="str">
        <f>'TABELA IIa'!AB105</f>
        <v/>
      </c>
      <c r="AC96" s="220">
        <f>'TABELA IIa'!AC105</f>
        <v>0</v>
      </c>
      <c r="AD96" s="220" t="str">
        <f>'TABELA IIa'!AD105</f>
        <v/>
      </c>
    </row>
    <row r="97" spans="1:30" s="215" customFormat="1" x14ac:dyDescent="0.2">
      <c r="A97" s="220">
        <f>'TABELA I'!$K$2</f>
        <v>0</v>
      </c>
      <c r="B97" s="220">
        <f>'TABELA I'!$K$1</f>
        <v>2022</v>
      </c>
      <c r="C97" s="220" t="str">
        <f t="shared" ref="C97:F97" si="94">C96</f>
        <v/>
      </c>
      <c r="D97" s="220">
        <f t="shared" si="94"/>
        <v>0</v>
      </c>
      <c r="E97" s="220" t="str">
        <f t="shared" si="94"/>
        <v/>
      </c>
      <c r="F97" s="220" t="str">
        <f t="shared" si="94"/>
        <v>Nije ocijenjen</v>
      </c>
      <c r="G97" s="220" t="str">
        <f>'TABELA IIa'!G106</f>
        <v>KTRZ, KTPO, KTO</v>
      </c>
      <c r="H97" s="220">
        <f>'TABELA IIa'!H106</f>
        <v>0</v>
      </c>
      <c r="I97" s="220">
        <f>'TABELA IIa'!I106</f>
        <v>0</v>
      </c>
      <c r="J97" s="220">
        <f>'TABELA IIa'!J106</f>
        <v>0</v>
      </c>
      <c r="K97" s="220">
        <f>'TABELA IIa'!K106</f>
        <v>0</v>
      </c>
      <c r="L97" s="220">
        <f>'TABELA IIa'!L106</f>
        <v>0</v>
      </c>
      <c r="M97" s="220">
        <f>'TABELA IIa'!M106</f>
        <v>0</v>
      </c>
      <c r="N97" s="220">
        <f>'TABELA IIa'!N106</f>
        <v>0</v>
      </c>
      <c r="O97" s="220">
        <f>'TABELA IIa'!O106</f>
        <v>0</v>
      </c>
      <c r="P97" s="220">
        <f>'TABELA IIa'!P106</f>
        <v>0</v>
      </c>
      <c r="Q97" s="220">
        <f>'TABELA IIa'!Q106</f>
        <v>0</v>
      </c>
      <c r="R97" s="220" t="str">
        <f>'TABELA IIa'!R106</f>
        <v/>
      </c>
      <c r="S97" s="220" t="str">
        <f>'TABELA IIa'!S106</f>
        <v/>
      </c>
      <c r="T97" s="220" t="str">
        <f>'TABELA IIa'!T106</f>
        <v/>
      </c>
      <c r="U97" s="220" t="str">
        <f t="shared" ref="U97:AD97" si="95">U96</f>
        <v/>
      </c>
      <c r="V97" s="220">
        <f t="shared" si="95"/>
        <v>0</v>
      </c>
      <c r="W97" s="220">
        <f t="shared" si="95"/>
        <v>0</v>
      </c>
      <c r="X97" s="220">
        <f t="shared" si="95"/>
        <v>0</v>
      </c>
      <c r="Y97" s="220" t="str">
        <f t="shared" si="95"/>
        <v/>
      </c>
      <c r="Z97" s="220" t="str">
        <f t="shared" si="95"/>
        <v/>
      </c>
      <c r="AA97" s="220" t="str">
        <f t="shared" si="95"/>
        <v/>
      </c>
      <c r="AB97" s="220" t="str">
        <f t="shared" si="95"/>
        <v/>
      </c>
      <c r="AC97" s="220">
        <f t="shared" si="95"/>
        <v>0</v>
      </c>
      <c r="AD97" s="220" t="str">
        <f t="shared" si="95"/>
        <v/>
      </c>
    </row>
    <row r="98" spans="1:30" s="215" customFormat="1" x14ac:dyDescent="0.2">
      <c r="A98" s="220">
        <f>'TABELA I'!$K$2</f>
        <v>0</v>
      </c>
      <c r="B98" s="220">
        <f>'TABELA I'!$K$1</f>
        <v>2022</v>
      </c>
      <c r="C98" s="220" t="str">
        <f>'TABELA IIa'!C107</f>
        <v/>
      </c>
      <c r="D98" s="220">
        <f>'TABELA IIa'!D107</f>
        <v>0</v>
      </c>
      <c r="E98" s="220" t="str">
        <f>'TABELA IIa'!E107</f>
        <v/>
      </c>
      <c r="F98" s="220" t="str">
        <f>'TABELA IIa'!F107</f>
        <v>Nije ocijenjen</v>
      </c>
      <c r="G98" s="220" t="str">
        <f>'TABELA IIa'!G107</f>
        <v>KT, KTK, KTT i KTM</v>
      </c>
      <c r="H98" s="220">
        <f>'TABELA IIa'!H107</f>
        <v>0</v>
      </c>
      <c r="I98" s="220">
        <f>'TABELA IIa'!I107</f>
        <v>0</v>
      </c>
      <c r="J98" s="220">
        <f>'TABELA IIa'!J107</f>
        <v>0</v>
      </c>
      <c r="K98" s="220">
        <f>'TABELA IIa'!K107</f>
        <v>0</v>
      </c>
      <c r="L98" s="220">
        <f>'TABELA IIa'!L107</f>
        <v>0</v>
      </c>
      <c r="M98" s="220">
        <f>'TABELA IIa'!M107</f>
        <v>0</v>
      </c>
      <c r="N98" s="220">
        <f>'TABELA IIa'!N107</f>
        <v>0</v>
      </c>
      <c r="O98" s="220">
        <f>'TABELA IIa'!O107</f>
        <v>0</v>
      </c>
      <c r="P98" s="220">
        <f>'TABELA IIa'!P107</f>
        <v>0</v>
      </c>
      <c r="Q98" s="220">
        <f>'TABELA IIa'!Q107</f>
        <v>0</v>
      </c>
      <c r="R98" s="220" t="str">
        <f>'TABELA IIa'!R107</f>
        <v/>
      </c>
      <c r="S98" s="220" t="str">
        <f>'TABELA IIa'!S107</f>
        <v/>
      </c>
      <c r="T98" s="220" t="str">
        <f>'TABELA IIa'!T107</f>
        <v/>
      </c>
      <c r="U98" s="220" t="str">
        <f>'TABELA IIa'!U107</f>
        <v/>
      </c>
      <c r="V98" s="220">
        <f>'TABELA IIa'!V107</f>
        <v>0</v>
      </c>
      <c r="W98" s="220">
        <f>'TABELA IIa'!W107</f>
        <v>0</v>
      </c>
      <c r="X98" s="220">
        <f>'TABELA IIa'!X107</f>
        <v>0</v>
      </c>
      <c r="Y98" s="220" t="str">
        <f>'TABELA IIa'!Y107</f>
        <v/>
      </c>
      <c r="Z98" s="220" t="str">
        <f>'TABELA IIa'!Z107</f>
        <v/>
      </c>
      <c r="AA98" s="220" t="str">
        <f>'TABELA IIa'!AA107</f>
        <v/>
      </c>
      <c r="AB98" s="220" t="str">
        <f>'TABELA IIa'!AB107</f>
        <v/>
      </c>
      <c r="AC98" s="220">
        <f>'TABELA IIa'!AC107</f>
        <v>0</v>
      </c>
      <c r="AD98" s="220" t="str">
        <f>'TABELA IIa'!AD107</f>
        <v/>
      </c>
    </row>
    <row r="99" spans="1:30" s="215" customFormat="1" x14ac:dyDescent="0.2">
      <c r="A99" s="220">
        <f>'TABELA I'!$K$2</f>
        <v>0</v>
      </c>
      <c r="B99" s="220">
        <f>'TABELA I'!$K$1</f>
        <v>2022</v>
      </c>
      <c r="C99" s="220" t="str">
        <f t="shared" ref="C99:F99" si="96">C98</f>
        <v/>
      </c>
      <c r="D99" s="220">
        <f t="shared" si="96"/>
        <v>0</v>
      </c>
      <c r="E99" s="220" t="str">
        <f t="shared" si="96"/>
        <v/>
      </c>
      <c r="F99" s="220" t="str">
        <f t="shared" si="96"/>
        <v>Nije ocijenjen</v>
      </c>
      <c r="G99" s="220" t="str">
        <f>'TABELA IIa'!G108</f>
        <v>KTRZ, KTPO, KTO</v>
      </c>
      <c r="H99" s="220">
        <f>'TABELA IIa'!H108</f>
        <v>0</v>
      </c>
      <c r="I99" s="220">
        <f>'TABELA IIa'!I108</f>
        <v>0</v>
      </c>
      <c r="J99" s="220">
        <f>'TABELA IIa'!J108</f>
        <v>0</v>
      </c>
      <c r="K99" s="220">
        <f>'TABELA IIa'!K108</f>
        <v>0</v>
      </c>
      <c r="L99" s="220">
        <f>'TABELA IIa'!L108</f>
        <v>0</v>
      </c>
      <c r="M99" s="220">
        <f>'TABELA IIa'!M108</f>
        <v>0</v>
      </c>
      <c r="N99" s="220">
        <f>'TABELA IIa'!N108</f>
        <v>0</v>
      </c>
      <c r="O99" s="220">
        <f>'TABELA IIa'!O108</f>
        <v>0</v>
      </c>
      <c r="P99" s="220">
        <f>'TABELA IIa'!P108</f>
        <v>0</v>
      </c>
      <c r="Q99" s="220">
        <f>'TABELA IIa'!Q108</f>
        <v>0</v>
      </c>
      <c r="R99" s="220" t="str">
        <f>'TABELA IIa'!R108</f>
        <v/>
      </c>
      <c r="S99" s="220" t="str">
        <f>'TABELA IIa'!S108</f>
        <v/>
      </c>
      <c r="T99" s="220" t="str">
        <f>'TABELA IIa'!T108</f>
        <v/>
      </c>
      <c r="U99" s="220" t="str">
        <f t="shared" ref="U99:AD99" si="97">U98</f>
        <v/>
      </c>
      <c r="V99" s="220">
        <f t="shared" si="97"/>
        <v>0</v>
      </c>
      <c r="W99" s="220">
        <f t="shared" si="97"/>
        <v>0</v>
      </c>
      <c r="X99" s="220">
        <f t="shared" si="97"/>
        <v>0</v>
      </c>
      <c r="Y99" s="220" t="str">
        <f t="shared" si="97"/>
        <v/>
      </c>
      <c r="Z99" s="220" t="str">
        <f t="shared" si="97"/>
        <v/>
      </c>
      <c r="AA99" s="220" t="str">
        <f t="shared" si="97"/>
        <v/>
      </c>
      <c r="AB99" s="220" t="str">
        <f t="shared" si="97"/>
        <v/>
      </c>
      <c r="AC99" s="220">
        <f t="shared" si="97"/>
        <v>0</v>
      </c>
      <c r="AD99" s="220" t="str">
        <f t="shared" si="97"/>
        <v/>
      </c>
    </row>
    <row r="100" spans="1:30" s="215" customFormat="1" x14ac:dyDescent="0.2">
      <c r="A100" s="220">
        <f>'TABELA I'!$K$2</f>
        <v>0</v>
      </c>
      <c r="B100" s="220">
        <f>'TABELA I'!$K$1</f>
        <v>2022</v>
      </c>
      <c r="C100" s="220" t="str">
        <f>'TABELA IIa'!C109</f>
        <v/>
      </c>
      <c r="D100" s="220">
        <f>'TABELA IIa'!D109</f>
        <v>0</v>
      </c>
      <c r="E100" s="220" t="str">
        <f>'TABELA IIa'!E109</f>
        <v/>
      </c>
      <c r="F100" s="220" t="str">
        <f>'TABELA IIa'!F109</f>
        <v>Nije ocijenjen</v>
      </c>
      <c r="G100" s="220" t="str">
        <f>'TABELA IIa'!G109</f>
        <v>KT, KTK, KTT i KTM</v>
      </c>
      <c r="H100" s="220">
        <f>'TABELA IIa'!H109</f>
        <v>0</v>
      </c>
      <c r="I100" s="220">
        <f>'TABELA IIa'!I109</f>
        <v>0</v>
      </c>
      <c r="J100" s="220">
        <f>'TABELA IIa'!J109</f>
        <v>0</v>
      </c>
      <c r="K100" s="220">
        <f>'TABELA IIa'!K109</f>
        <v>0</v>
      </c>
      <c r="L100" s="220">
        <f>'TABELA IIa'!L109</f>
        <v>0</v>
      </c>
      <c r="M100" s="220">
        <f>'TABELA IIa'!M109</f>
        <v>0</v>
      </c>
      <c r="N100" s="220">
        <f>'TABELA IIa'!N109</f>
        <v>0</v>
      </c>
      <c r="O100" s="220">
        <f>'TABELA IIa'!O109</f>
        <v>0</v>
      </c>
      <c r="P100" s="220">
        <f>'TABELA IIa'!P109</f>
        <v>0</v>
      </c>
      <c r="Q100" s="220">
        <f>'TABELA IIa'!Q109</f>
        <v>0</v>
      </c>
      <c r="R100" s="220" t="str">
        <f>'TABELA IIa'!R109</f>
        <v/>
      </c>
      <c r="S100" s="220" t="str">
        <f>'TABELA IIa'!S109</f>
        <v/>
      </c>
      <c r="T100" s="220" t="str">
        <f>'TABELA IIa'!T109</f>
        <v/>
      </c>
      <c r="U100" s="220" t="str">
        <f>'TABELA IIa'!U109</f>
        <v/>
      </c>
      <c r="V100" s="220">
        <f>'TABELA IIa'!V109</f>
        <v>0</v>
      </c>
      <c r="W100" s="220">
        <f>'TABELA IIa'!W109</f>
        <v>0</v>
      </c>
      <c r="X100" s="220">
        <f>'TABELA IIa'!X109</f>
        <v>0</v>
      </c>
      <c r="Y100" s="220" t="str">
        <f>'TABELA IIa'!Y109</f>
        <v/>
      </c>
      <c r="Z100" s="220" t="str">
        <f>'TABELA IIa'!Z109</f>
        <v/>
      </c>
      <c r="AA100" s="220" t="str">
        <f>'TABELA IIa'!AA109</f>
        <v/>
      </c>
      <c r="AB100" s="220" t="str">
        <f>'TABELA IIa'!AB109</f>
        <v/>
      </c>
      <c r="AC100" s="220">
        <f>'TABELA IIa'!AC109</f>
        <v>0</v>
      </c>
      <c r="AD100" s="220" t="str">
        <f>'TABELA IIa'!AD109</f>
        <v/>
      </c>
    </row>
    <row r="101" spans="1:30" s="215" customFormat="1" x14ac:dyDescent="0.2">
      <c r="A101" s="220">
        <f>'TABELA I'!$K$2</f>
        <v>0</v>
      </c>
      <c r="B101" s="220">
        <f>'TABELA I'!$K$1</f>
        <v>2022</v>
      </c>
      <c r="C101" s="220" t="str">
        <f t="shared" ref="C101:F101" si="98">C100</f>
        <v/>
      </c>
      <c r="D101" s="220">
        <f t="shared" si="98"/>
        <v>0</v>
      </c>
      <c r="E101" s="220" t="str">
        <f t="shared" si="98"/>
        <v/>
      </c>
      <c r="F101" s="220" t="str">
        <f t="shared" si="98"/>
        <v>Nije ocijenjen</v>
      </c>
      <c r="G101" s="220" t="str">
        <f>'TABELA IIa'!G110</f>
        <v>KTRZ, KTPO, KTO</v>
      </c>
      <c r="H101" s="220">
        <f>'TABELA IIa'!H110</f>
        <v>0</v>
      </c>
      <c r="I101" s="220">
        <f>'TABELA IIa'!I110</f>
        <v>0</v>
      </c>
      <c r="J101" s="220">
        <f>'TABELA IIa'!J110</f>
        <v>0</v>
      </c>
      <c r="K101" s="220">
        <f>'TABELA IIa'!K110</f>
        <v>0</v>
      </c>
      <c r="L101" s="220">
        <f>'TABELA IIa'!L110</f>
        <v>0</v>
      </c>
      <c r="M101" s="220">
        <f>'TABELA IIa'!M110</f>
        <v>0</v>
      </c>
      <c r="N101" s="220">
        <f>'TABELA IIa'!N110</f>
        <v>0</v>
      </c>
      <c r="O101" s="220">
        <f>'TABELA IIa'!O110</f>
        <v>0</v>
      </c>
      <c r="P101" s="220">
        <f>'TABELA IIa'!P110</f>
        <v>0</v>
      </c>
      <c r="Q101" s="220">
        <f>'TABELA IIa'!Q110</f>
        <v>0</v>
      </c>
      <c r="R101" s="220" t="str">
        <f>'TABELA IIa'!R110</f>
        <v/>
      </c>
      <c r="S101" s="220" t="str">
        <f>'TABELA IIa'!S110</f>
        <v/>
      </c>
      <c r="T101" s="220" t="str">
        <f>'TABELA IIa'!T110</f>
        <v/>
      </c>
      <c r="U101" s="220" t="str">
        <f t="shared" ref="U101:AD101" si="99">U100</f>
        <v/>
      </c>
      <c r="V101" s="220">
        <f t="shared" si="99"/>
        <v>0</v>
      </c>
      <c r="W101" s="220">
        <f t="shared" si="99"/>
        <v>0</v>
      </c>
      <c r="X101" s="220">
        <f t="shared" si="99"/>
        <v>0</v>
      </c>
      <c r="Y101" s="220" t="str">
        <f t="shared" si="99"/>
        <v/>
      </c>
      <c r="Z101" s="220" t="str">
        <f t="shared" si="99"/>
        <v/>
      </c>
      <c r="AA101" s="220" t="str">
        <f t="shared" si="99"/>
        <v/>
      </c>
      <c r="AB101" s="220" t="str">
        <f t="shared" si="99"/>
        <v/>
      </c>
      <c r="AC101" s="220">
        <f t="shared" si="99"/>
        <v>0</v>
      </c>
      <c r="AD101" s="220" t="str">
        <f t="shared" si="99"/>
        <v/>
      </c>
    </row>
    <row r="102" spans="1:30" s="215" customFormat="1" x14ac:dyDescent="0.2">
      <c r="A102" s="220">
        <f>'TABELA I'!$K$2</f>
        <v>0</v>
      </c>
      <c r="B102" s="220">
        <f>'TABELA I'!$K$1</f>
        <v>2022</v>
      </c>
      <c r="C102" s="220" t="str">
        <f>'TABELA IIa'!C111</f>
        <v/>
      </c>
      <c r="D102" s="220">
        <f>'TABELA IIa'!D111</f>
        <v>0</v>
      </c>
      <c r="E102" s="220" t="str">
        <f>'TABELA IIa'!E111</f>
        <v/>
      </c>
      <c r="F102" s="220" t="str">
        <f>'TABELA IIa'!F111</f>
        <v>Nije ocijenjen</v>
      </c>
      <c r="G102" s="220" t="str">
        <f>'TABELA IIa'!G111</f>
        <v>KT, KTK, KTT i KTM</v>
      </c>
      <c r="H102" s="220">
        <f>'TABELA IIa'!H111</f>
        <v>0</v>
      </c>
      <c r="I102" s="220">
        <f>'TABELA IIa'!I111</f>
        <v>0</v>
      </c>
      <c r="J102" s="220">
        <f>'TABELA IIa'!J111</f>
        <v>0</v>
      </c>
      <c r="K102" s="220">
        <f>'TABELA IIa'!K111</f>
        <v>0</v>
      </c>
      <c r="L102" s="220">
        <f>'TABELA IIa'!L111</f>
        <v>0</v>
      </c>
      <c r="M102" s="220">
        <f>'TABELA IIa'!M111</f>
        <v>0</v>
      </c>
      <c r="N102" s="220">
        <f>'TABELA IIa'!N111</f>
        <v>0</v>
      </c>
      <c r="O102" s="220">
        <f>'TABELA IIa'!O111</f>
        <v>0</v>
      </c>
      <c r="P102" s="220">
        <f>'TABELA IIa'!P111</f>
        <v>0</v>
      </c>
      <c r="Q102" s="220">
        <f>'TABELA IIa'!Q111</f>
        <v>0</v>
      </c>
      <c r="R102" s="220" t="str">
        <f>'TABELA IIa'!R111</f>
        <v/>
      </c>
      <c r="S102" s="220" t="str">
        <f>'TABELA IIa'!S111</f>
        <v/>
      </c>
      <c r="T102" s="220" t="str">
        <f>'TABELA IIa'!T111</f>
        <v/>
      </c>
      <c r="U102" s="220" t="str">
        <f>'TABELA IIa'!U111</f>
        <v/>
      </c>
      <c r="V102" s="220">
        <f>'TABELA IIa'!V111</f>
        <v>0</v>
      </c>
      <c r="W102" s="220">
        <f>'TABELA IIa'!W111</f>
        <v>0</v>
      </c>
      <c r="X102" s="220">
        <f>'TABELA IIa'!X111</f>
        <v>0</v>
      </c>
      <c r="Y102" s="220" t="str">
        <f>'TABELA IIa'!Y111</f>
        <v/>
      </c>
      <c r="Z102" s="220" t="str">
        <f>'TABELA IIa'!Z111</f>
        <v/>
      </c>
      <c r="AA102" s="220" t="str">
        <f>'TABELA IIa'!AA111</f>
        <v/>
      </c>
      <c r="AB102" s="220" t="str">
        <f>'TABELA IIa'!AB111</f>
        <v/>
      </c>
      <c r="AC102" s="220">
        <f>'TABELA IIa'!AC111</f>
        <v>0</v>
      </c>
      <c r="AD102" s="220" t="str">
        <f>'TABELA IIa'!AD111</f>
        <v/>
      </c>
    </row>
    <row r="103" spans="1:30" s="215" customFormat="1" x14ac:dyDescent="0.2">
      <c r="A103" s="220">
        <f>'TABELA I'!$K$2</f>
        <v>0</v>
      </c>
      <c r="B103" s="220">
        <f>'TABELA I'!$K$1</f>
        <v>2022</v>
      </c>
      <c r="C103" s="220" t="str">
        <f t="shared" ref="C103:F103" si="100">C102</f>
        <v/>
      </c>
      <c r="D103" s="220">
        <f t="shared" si="100"/>
        <v>0</v>
      </c>
      <c r="E103" s="220" t="str">
        <f t="shared" si="100"/>
        <v/>
      </c>
      <c r="F103" s="220" t="str">
        <f t="shared" si="100"/>
        <v>Nije ocijenjen</v>
      </c>
      <c r="G103" s="220" t="str">
        <f>'TABELA IIa'!G112</f>
        <v>KTRZ, KTPO, KTO</v>
      </c>
      <c r="H103" s="220">
        <f>'TABELA IIa'!H112</f>
        <v>0</v>
      </c>
      <c r="I103" s="220">
        <f>'TABELA IIa'!I112</f>
        <v>0</v>
      </c>
      <c r="J103" s="220">
        <f>'TABELA IIa'!J112</f>
        <v>0</v>
      </c>
      <c r="K103" s="220">
        <f>'TABELA IIa'!K112</f>
        <v>0</v>
      </c>
      <c r="L103" s="220">
        <f>'TABELA IIa'!L112</f>
        <v>0</v>
      </c>
      <c r="M103" s="220">
        <f>'TABELA IIa'!M112</f>
        <v>0</v>
      </c>
      <c r="N103" s="220">
        <f>'TABELA IIa'!N112</f>
        <v>0</v>
      </c>
      <c r="O103" s="220">
        <f>'TABELA IIa'!O112</f>
        <v>0</v>
      </c>
      <c r="P103" s="220">
        <f>'TABELA IIa'!P112</f>
        <v>0</v>
      </c>
      <c r="Q103" s="220">
        <f>'TABELA IIa'!Q112</f>
        <v>0</v>
      </c>
      <c r="R103" s="220" t="str">
        <f>'TABELA IIa'!R112</f>
        <v/>
      </c>
      <c r="S103" s="220" t="str">
        <f>'TABELA IIa'!S112</f>
        <v/>
      </c>
      <c r="T103" s="220" t="str">
        <f>'TABELA IIa'!T112</f>
        <v/>
      </c>
      <c r="U103" s="220" t="str">
        <f t="shared" ref="U103:AD103" si="101">U102</f>
        <v/>
      </c>
      <c r="V103" s="220">
        <f t="shared" si="101"/>
        <v>0</v>
      </c>
      <c r="W103" s="220">
        <f t="shared" si="101"/>
        <v>0</v>
      </c>
      <c r="X103" s="220">
        <f t="shared" si="101"/>
        <v>0</v>
      </c>
      <c r="Y103" s="220" t="str">
        <f t="shared" si="101"/>
        <v/>
      </c>
      <c r="Z103" s="220" t="str">
        <f t="shared" si="101"/>
        <v/>
      </c>
      <c r="AA103" s="220" t="str">
        <f t="shared" si="101"/>
        <v/>
      </c>
      <c r="AB103" s="220" t="str">
        <f t="shared" si="101"/>
        <v/>
      </c>
      <c r="AC103" s="220">
        <f t="shared" si="101"/>
        <v>0</v>
      </c>
      <c r="AD103" s="220" t="str">
        <f t="shared" si="101"/>
        <v/>
      </c>
    </row>
    <row r="104" spans="1:30" s="215" customFormat="1" x14ac:dyDescent="0.2">
      <c r="A104" s="220">
        <f>'TABELA I'!$K$2</f>
        <v>0</v>
      </c>
      <c r="B104" s="220">
        <f>'TABELA I'!$K$1</f>
        <v>2022</v>
      </c>
      <c r="C104" s="220" t="str">
        <f>'TABELA IIa'!C113</f>
        <v/>
      </c>
      <c r="D104" s="220">
        <f>'TABELA IIa'!D113</f>
        <v>0</v>
      </c>
      <c r="E104" s="220" t="str">
        <f>'TABELA IIa'!E113</f>
        <v/>
      </c>
      <c r="F104" s="220" t="str">
        <f>'TABELA IIa'!F113</f>
        <v>Nije ocijenjen</v>
      </c>
      <c r="G104" s="220" t="str">
        <f>'TABELA IIa'!G113</f>
        <v>KT, KTK, KTT i KTM</v>
      </c>
      <c r="H104" s="220">
        <f>'TABELA IIa'!H113</f>
        <v>0</v>
      </c>
      <c r="I104" s="220">
        <f>'TABELA IIa'!I113</f>
        <v>0</v>
      </c>
      <c r="J104" s="220">
        <f>'TABELA IIa'!J113</f>
        <v>0</v>
      </c>
      <c r="K104" s="220">
        <f>'TABELA IIa'!K113</f>
        <v>0</v>
      </c>
      <c r="L104" s="220">
        <f>'TABELA IIa'!L113</f>
        <v>0</v>
      </c>
      <c r="M104" s="220">
        <f>'TABELA IIa'!M113</f>
        <v>0</v>
      </c>
      <c r="N104" s="220">
        <f>'TABELA IIa'!N113</f>
        <v>0</v>
      </c>
      <c r="O104" s="220">
        <f>'TABELA IIa'!O113</f>
        <v>0</v>
      </c>
      <c r="P104" s="220">
        <f>'TABELA IIa'!P113</f>
        <v>0</v>
      </c>
      <c r="Q104" s="220">
        <f>'TABELA IIa'!Q113</f>
        <v>0</v>
      </c>
      <c r="R104" s="220" t="str">
        <f>'TABELA IIa'!R113</f>
        <v/>
      </c>
      <c r="S104" s="220" t="str">
        <f>'TABELA IIa'!S113</f>
        <v/>
      </c>
      <c r="T104" s="220" t="str">
        <f>'TABELA IIa'!T113</f>
        <v/>
      </c>
      <c r="U104" s="220" t="str">
        <f>'TABELA IIa'!U113</f>
        <v/>
      </c>
      <c r="V104" s="220">
        <f>'TABELA IIa'!V113</f>
        <v>0</v>
      </c>
      <c r="W104" s="220">
        <f>'TABELA IIa'!W113</f>
        <v>0</v>
      </c>
      <c r="X104" s="220">
        <f>'TABELA IIa'!X113</f>
        <v>0</v>
      </c>
      <c r="Y104" s="220" t="str">
        <f>'TABELA IIa'!Y113</f>
        <v/>
      </c>
      <c r="Z104" s="220" t="str">
        <f>'TABELA IIa'!Z113</f>
        <v/>
      </c>
      <c r="AA104" s="220" t="str">
        <f>'TABELA IIa'!AA113</f>
        <v/>
      </c>
      <c r="AB104" s="220" t="str">
        <f>'TABELA IIa'!AB113</f>
        <v/>
      </c>
      <c r="AC104" s="220">
        <f>'TABELA IIa'!AC113</f>
        <v>0</v>
      </c>
      <c r="AD104" s="220" t="str">
        <f>'TABELA IIa'!AD113</f>
        <v/>
      </c>
    </row>
    <row r="105" spans="1:30" s="215" customFormat="1" x14ac:dyDescent="0.2">
      <c r="A105" s="220">
        <f>'TABELA I'!$K$2</f>
        <v>0</v>
      </c>
      <c r="B105" s="220">
        <f>'TABELA I'!$K$1</f>
        <v>2022</v>
      </c>
      <c r="C105" s="220" t="str">
        <f t="shared" ref="C105:F105" si="102">C104</f>
        <v/>
      </c>
      <c r="D105" s="220">
        <f t="shared" si="102"/>
        <v>0</v>
      </c>
      <c r="E105" s="220" t="str">
        <f t="shared" si="102"/>
        <v/>
      </c>
      <c r="F105" s="220" t="str">
        <f t="shared" si="102"/>
        <v>Nije ocijenjen</v>
      </c>
      <c r="G105" s="220" t="str">
        <f>'TABELA IIa'!G114</f>
        <v>KTRZ, KTPO, KTO</v>
      </c>
      <c r="H105" s="220">
        <f>'TABELA IIa'!H114</f>
        <v>0</v>
      </c>
      <c r="I105" s="220">
        <f>'TABELA IIa'!I114</f>
        <v>0</v>
      </c>
      <c r="J105" s="220">
        <f>'TABELA IIa'!J114</f>
        <v>0</v>
      </c>
      <c r="K105" s="220">
        <f>'TABELA IIa'!K114</f>
        <v>0</v>
      </c>
      <c r="L105" s="220">
        <f>'TABELA IIa'!L114</f>
        <v>0</v>
      </c>
      <c r="M105" s="220">
        <f>'TABELA IIa'!M114</f>
        <v>0</v>
      </c>
      <c r="N105" s="220">
        <f>'TABELA IIa'!N114</f>
        <v>0</v>
      </c>
      <c r="O105" s="220">
        <f>'TABELA IIa'!O114</f>
        <v>0</v>
      </c>
      <c r="P105" s="220">
        <f>'TABELA IIa'!P114</f>
        <v>0</v>
      </c>
      <c r="Q105" s="220">
        <f>'TABELA IIa'!Q114</f>
        <v>0</v>
      </c>
      <c r="R105" s="220" t="str">
        <f>'TABELA IIa'!R114</f>
        <v/>
      </c>
      <c r="S105" s="220" t="str">
        <f>'TABELA IIa'!S114</f>
        <v/>
      </c>
      <c r="T105" s="220" t="str">
        <f>'TABELA IIa'!T114</f>
        <v/>
      </c>
      <c r="U105" s="220" t="str">
        <f t="shared" ref="U105:AD105" si="103">U104</f>
        <v/>
      </c>
      <c r="V105" s="220">
        <f t="shared" si="103"/>
        <v>0</v>
      </c>
      <c r="W105" s="220">
        <f t="shared" si="103"/>
        <v>0</v>
      </c>
      <c r="X105" s="220">
        <f t="shared" si="103"/>
        <v>0</v>
      </c>
      <c r="Y105" s="220" t="str">
        <f t="shared" si="103"/>
        <v/>
      </c>
      <c r="Z105" s="220" t="str">
        <f t="shared" si="103"/>
        <v/>
      </c>
      <c r="AA105" s="220" t="str">
        <f t="shared" si="103"/>
        <v/>
      </c>
      <c r="AB105" s="220" t="str">
        <f t="shared" si="103"/>
        <v/>
      </c>
      <c r="AC105" s="220">
        <f t="shared" si="103"/>
        <v>0</v>
      </c>
      <c r="AD105" s="220" t="str">
        <f t="shared" si="103"/>
        <v/>
      </c>
    </row>
    <row r="106" spans="1:30" s="215" customFormat="1" x14ac:dyDescent="0.2">
      <c r="A106" s="220">
        <f>'TABELA I'!$K$2</f>
        <v>0</v>
      </c>
      <c r="B106" s="220">
        <f>'TABELA I'!$K$1</f>
        <v>2022</v>
      </c>
      <c r="C106" s="220" t="str">
        <f>'TABELA IIa'!C115</f>
        <v/>
      </c>
      <c r="D106" s="220">
        <f>'TABELA IIa'!D115</f>
        <v>0</v>
      </c>
      <c r="E106" s="220" t="str">
        <f>'TABELA IIa'!E115</f>
        <v/>
      </c>
      <c r="F106" s="220" t="str">
        <f>'TABELA IIa'!F115</f>
        <v>Nije ocijenjen</v>
      </c>
      <c r="G106" s="220" t="str">
        <f>'TABELA IIa'!G115</f>
        <v>KT, KTK, KTT i KTM</v>
      </c>
      <c r="H106" s="220">
        <f>'TABELA IIa'!H115</f>
        <v>0</v>
      </c>
      <c r="I106" s="220">
        <f>'TABELA IIa'!I115</f>
        <v>0</v>
      </c>
      <c r="J106" s="220">
        <f>'TABELA IIa'!J115</f>
        <v>0</v>
      </c>
      <c r="K106" s="220">
        <f>'TABELA IIa'!K115</f>
        <v>0</v>
      </c>
      <c r="L106" s="220">
        <f>'TABELA IIa'!L115</f>
        <v>0</v>
      </c>
      <c r="M106" s="220">
        <f>'TABELA IIa'!M115</f>
        <v>0</v>
      </c>
      <c r="N106" s="220">
        <f>'TABELA IIa'!N115</f>
        <v>0</v>
      </c>
      <c r="O106" s="220">
        <f>'TABELA IIa'!O115</f>
        <v>0</v>
      </c>
      <c r="P106" s="220">
        <f>'TABELA IIa'!P115</f>
        <v>0</v>
      </c>
      <c r="Q106" s="220">
        <f>'TABELA IIa'!Q115</f>
        <v>0</v>
      </c>
      <c r="R106" s="220" t="str">
        <f>'TABELA IIa'!R115</f>
        <v/>
      </c>
      <c r="S106" s="220" t="str">
        <f>'TABELA IIa'!S115</f>
        <v/>
      </c>
      <c r="T106" s="220" t="str">
        <f>'TABELA IIa'!T115</f>
        <v/>
      </c>
      <c r="U106" s="220" t="str">
        <f>'TABELA IIa'!U115</f>
        <v/>
      </c>
      <c r="V106" s="220">
        <f>'TABELA IIa'!V115</f>
        <v>0</v>
      </c>
      <c r="W106" s="220">
        <f>'TABELA IIa'!W115</f>
        <v>0</v>
      </c>
      <c r="X106" s="220">
        <f>'TABELA IIa'!X115</f>
        <v>0</v>
      </c>
      <c r="Y106" s="220" t="str">
        <f>'TABELA IIa'!Y115</f>
        <v/>
      </c>
      <c r="Z106" s="220" t="str">
        <f>'TABELA IIa'!Z115</f>
        <v/>
      </c>
      <c r="AA106" s="220" t="str">
        <f>'TABELA IIa'!AA115</f>
        <v/>
      </c>
      <c r="AB106" s="220" t="str">
        <f>'TABELA IIa'!AB115</f>
        <v/>
      </c>
      <c r="AC106" s="220">
        <f>'TABELA IIa'!AC115</f>
        <v>0</v>
      </c>
      <c r="AD106" s="220" t="str">
        <f>'TABELA IIa'!AD115</f>
        <v/>
      </c>
    </row>
    <row r="107" spans="1:30" s="215" customFormat="1" x14ac:dyDescent="0.2">
      <c r="A107" s="220">
        <f>'TABELA I'!$K$2</f>
        <v>0</v>
      </c>
      <c r="B107" s="220">
        <f>'TABELA I'!$K$1</f>
        <v>2022</v>
      </c>
      <c r="C107" s="220" t="str">
        <f t="shared" ref="C107:F107" si="104">C106</f>
        <v/>
      </c>
      <c r="D107" s="220">
        <f t="shared" si="104"/>
        <v>0</v>
      </c>
      <c r="E107" s="220" t="str">
        <f t="shared" si="104"/>
        <v/>
      </c>
      <c r="F107" s="220" t="str">
        <f t="shared" si="104"/>
        <v>Nije ocijenjen</v>
      </c>
      <c r="G107" s="220" t="str">
        <f>'TABELA IIa'!G116</f>
        <v>KTRZ, KTPO, KTO</v>
      </c>
      <c r="H107" s="220">
        <f>'TABELA IIa'!H116</f>
        <v>0</v>
      </c>
      <c r="I107" s="220">
        <f>'TABELA IIa'!I116</f>
        <v>0</v>
      </c>
      <c r="J107" s="220">
        <f>'TABELA IIa'!J116</f>
        <v>0</v>
      </c>
      <c r="K107" s="220">
        <f>'TABELA IIa'!K116</f>
        <v>0</v>
      </c>
      <c r="L107" s="220">
        <f>'TABELA IIa'!L116</f>
        <v>0</v>
      </c>
      <c r="M107" s="220">
        <f>'TABELA IIa'!M116</f>
        <v>0</v>
      </c>
      <c r="N107" s="220">
        <f>'TABELA IIa'!N116</f>
        <v>0</v>
      </c>
      <c r="O107" s="220">
        <f>'TABELA IIa'!O116</f>
        <v>0</v>
      </c>
      <c r="P107" s="220">
        <f>'TABELA IIa'!P116</f>
        <v>0</v>
      </c>
      <c r="Q107" s="220">
        <f>'TABELA IIa'!Q116</f>
        <v>0</v>
      </c>
      <c r="R107" s="220" t="str">
        <f>'TABELA IIa'!R116</f>
        <v/>
      </c>
      <c r="S107" s="220" t="str">
        <f>'TABELA IIa'!S116</f>
        <v/>
      </c>
      <c r="T107" s="220" t="str">
        <f>'TABELA IIa'!T116</f>
        <v/>
      </c>
      <c r="U107" s="220" t="str">
        <f t="shared" ref="U107:AD107" si="105">U106</f>
        <v/>
      </c>
      <c r="V107" s="220">
        <f t="shared" si="105"/>
        <v>0</v>
      </c>
      <c r="W107" s="220">
        <f t="shared" si="105"/>
        <v>0</v>
      </c>
      <c r="X107" s="220">
        <f t="shared" si="105"/>
        <v>0</v>
      </c>
      <c r="Y107" s="220" t="str">
        <f t="shared" si="105"/>
        <v/>
      </c>
      <c r="Z107" s="220" t="str">
        <f t="shared" si="105"/>
        <v/>
      </c>
      <c r="AA107" s="220" t="str">
        <f t="shared" si="105"/>
        <v/>
      </c>
      <c r="AB107" s="220" t="str">
        <f t="shared" si="105"/>
        <v/>
      </c>
      <c r="AC107" s="220">
        <f t="shared" si="105"/>
        <v>0</v>
      </c>
      <c r="AD107" s="220" t="str">
        <f t="shared" si="105"/>
        <v/>
      </c>
    </row>
    <row r="108" spans="1:30" s="215" customFormat="1" x14ac:dyDescent="0.2">
      <c r="A108" s="220">
        <f>'TABELA I'!$K$2</f>
        <v>0</v>
      </c>
      <c r="B108" s="220">
        <f>'TABELA I'!$K$1</f>
        <v>2022</v>
      </c>
      <c r="C108" s="220" t="str">
        <f>'TABELA IIa'!C117</f>
        <v/>
      </c>
      <c r="D108" s="220">
        <f>'TABELA IIa'!D117</f>
        <v>0</v>
      </c>
      <c r="E108" s="220" t="str">
        <f>'TABELA IIa'!E117</f>
        <v/>
      </c>
      <c r="F108" s="220" t="str">
        <f>'TABELA IIa'!F117</f>
        <v>Nije ocijenjen</v>
      </c>
      <c r="G108" s="220" t="str">
        <f>'TABELA IIa'!G117</f>
        <v>KT, KTK, KTT i KTM</v>
      </c>
      <c r="H108" s="220">
        <f>'TABELA IIa'!H117</f>
        <v>0</v>
      </c>
      <c r="I108" s="220">
        <f>'TABELA IIa'!I117</f>
        <v>0</v>
      </c>
      <c r="J108" s="220">
        <f>'TABELA IIa'!J117</f>
        <v>0</v>
      </c>
      <c r="K108" s="220">
        <f>'TABELA IIa'!K117</f>
        <v>0</v>
      </c>
      <c r="L108" s="220">
        <f>'TABELA IIa'!L117</f>
        <v>0</v>
      </c>
      <c r="M108" s="220">
        <f>'TABELA IIa'!M117</f>
        <v>0</v>
      </c>
      <c r="N108" s="220">
        <f>'TABELA IIa'!N117</f>
        <v>0</v>
      </c>
      <c r="O108" s="220">
        <f>'TABELA IIa'!O117</f>
        <v>0</v>
      </c>
      <c r="P108" s="220">
        <f>'TABELA IIa'!P117</f>
        <v>0</v>
      </c>
      <c r="Q108" s="220">
        <f>'TABELA IIa'!Q117</f>
        <v>0</v>
      </c>
      <c r="R108" s="220" t="str">
        <f>'TABELA IIa'!R117</f>
        <v/>
      </c>
      <c r="S108" s="220" t="str">
        <f>'TABELA IIa'!S117</f>
        <v/>
      </c>
      <c r="T108" s="220" t="str">
        <f>'TABELA IIa'!T117</f>
        <v/>
      </c>
      <c r="U108" s="220" t="str">
        <f>'TABELA IIa'!U117</f>
        <v/>
      </c>
      <c r="V108" s="220">
        <f>'TABELA IIa'!V117</f>
        <v>0</v>
      </c>
      <c r="W108" s="220">
        <f>'TABELA IIa'!W117</f>
        <v>0</v>
      </c>
      <c r="X108" s="220">
        <f>'TABELA IIa'!X117</f>
        <v>0</v>
      </c>
      <c r="Y108" s="220" t="str">
        <f>'TABELA IIa'!Y117</f>
        <v/>
      </c>
      <c r="Z108" s="220" t="str">
        <f>'TABELA IIa'!Z117</f>
        <v/>
      </c>
      <c r="AA108" s="220" t="str">
        <f>'TABELA IIa'!AA117</f>
        <v/>
      </c>
      <c r="AB108" s="220" t="str">
        <f>'TABELA IIa'!AB117</f>
        <v/>
      </c>
      <c r="AC108" s="220">
        <f>'TABELA IIa'!AC117</f>
        <v>0</v>
      </c>
      <c r="AD108" s="220" t="str">
        <f>'TABELA IIa'!AD117</f>
        <v/>
      </c>
    </row>
    <row r="109" spans="1:30" s="215" customFormat="1" x14ac:dyDescent="0.2">
      <c r="A109" s="220">
        <f>'TABELA I'!$K$2</f>
        <v>0</v>
      </c>
      <c r="B109" s="220">
        <f>'TABELA I'!$K$1</f>
        <v>2022</v>
      </c>
      <c r="C109" s="220" t="str">
        <f t="shared" ref="C109:F109" si="106">C108</f>
        <v/>
      </c>
      <c r="D109" s="220">
        <f t="shared" si="106"/>
        <v>0</v>
      </c>
      <c r="E109" s="220" t="str">
        <f t="shared" si="106"/>
        <v/>
      </c>
      <c r="F109" s="220" t="str">
        <f t="shared" si="106"/>
        <v>Nije ocijenjen</v>
      </c>
      <c r="G109" s="220" t="str">
        <f>'TABELA IIa'!G118</f>
        <v>KTRZ, KTPO, KTO</v>
      </c>
      <c r="H109" s="220">
        <f>'TABELA IIa'!H118</f>
        <v>0</v>
      </c>
      <c r="I109" s="220">
        <f>'TABELA IIa'!I118</f>
        <v>0</v>
      </c>
      <c r="J109" s="220">
        <f>'TABELA IIa'!J118</f>
        <v>0</v>
      </c>
      <c r="K109" s="220">
        <f>'TABELA IIa'!K118</f>
        <v>0</v>
      </c>
      <c r="L109" s="220">
        <f>'TABELA IIa'!L118</f>
        <v>0</v>
      </c>
      <c r="M109" s="220">
        <f>'TABELA IIa'!M118</f>
        <v>0</v>
      </c>
      <c r="N109" s="220">
        <f>'TABELA IIa'!N118</f>
        <v>0</v>
      </c>
      <c r="O109" s="220">
        <f>'TABELA IIa'!O118</f>
        <v>0</v>
      </c>
      <c r="P109" s="220">
        <f>'TABELA IIa'!P118</f>
        <v>0</v>
      </c>
      <c r="Q109" s="220">
        <f>'TABELA IIa'!Q118</f>
        <v>0</v>
      </c>
      <c r="R109" s="220" t="str">
        <f>'TABELA IIa'!R118</f>
        <v/>
      </c>
      <c r="S109" s="220" t="str">
        <f>'TABELA IIa'!S118</f>
        <v/>
      </c>
      <c r="T109" s="220" t="str">
        <f>'TABELA IIa'!T118</f>
        <v/>
      </c>
      <c r="U109" s="220" t="str">
        <f t="shared" ref="U109:AD109" si="107">U108</f>
        <v/>
      </c>
      <c r="V109" s="220">
        <f t="shared" si="107"/>
        <v>0</v>
      </c>
      <c r="W109" s="220">
        <f t="shared" si="107"/>
        <v>0</v>
      </c>
      <c r="X109" s="220">
        <f t="shared" si="107"/>
        <v>0</v>
      </c>
      <c r="Y109" s="220" t="str">
        <f t="shared" si="107"/>
        <v/>
      </c>
      <c r="Z109" s="220" t="str">
        <f t="shared" si="107"/>
        <v/>
      </c>
      <c r="AA109" s="220" t="str">
        <f t="shared" si="107"/>
        <v/>
      </c>
      <c r="AB109" s="220" t="str">
        <f t="shared" si="107"/>
        <v/>
      </c>
      <c r="AC109" s="220">
        <f t="shared" si="107"/>
        <v>0</v>
      </c>
      <c r="AD109" s="220" t="str">
        <f t="shared" si="107"/>
        <v/>
      </c>
    </row>
    <row r="110" spans="1:30" s="215" customFormat="1" x14ac:dyDescent="0.2">
      <c r="A110" s="220">
        <f>'TABELA I'!$K$2</f>
        <v>0</v>
      </c>
      <c r="B110" s="220">
        <f>'TABELA I'!$K$1</f>
        <v>2022</v>
      </c>
      <c r="C110" s="220" t="str">
        <f>'TABELA IIa'!C119</f>
        <v/>
      </c>
      <c r="D110" s="220">
        <f>'TABELA IIa'!D119</f>
        <v>0</v>
      </c>
      <c r="E110" s="220" t="str">
        <f>'TABELA IIa'!E119</f>
        <v/>
      </c>
      <c r="F110" s="220" t="str">
        <f>'TABELA IIa'!F119</f>
        <v>Nije ocijenjen</v>
      </c>
      <c r="G110" s="220" t="str">
        <f>'TABELA IIa'!G119</f>
        <v>KT, KTK, KTT i KTM</v>
      </c>
      <c r="H110" s="220">
        <f>'TABELA IIa'!H119</f>
        <v>0</v>
      </c>
      <c r="I110" s="220">
        <f>'TABELA IIa'!I119</f>
        <v>0</v>
      </c>
      <c r="J110" s="220">
        <f>'TABELA IIa'!J119</f>
        <v>0</v>
      </c>
      <c r="K110" s="220">
        <f>'TABELA IIa'!K119</f>
        <v>0</v>
      </c>
      <c r="L110" s="220">
        <f>'TABELA IIa'!L119</f>
        <v>0</v>
      </c>
      <c r="M110" s="220">
        <f>'TABELA IIa'!M119</f>
        <v>0</v>
      </c>
      <c r="N110" s="220">
        <f>'TABELA IIa'!N119</f>
        <v>0</v>
      </c>
      <c r="O110" s="220">
        <f>'TABELA IIa'!O119</f>
        <v>0</v>
      </c>
      <c r="P110" s="220">
        <f>'TABELA IIa'!P119</f>
        <v>0</v>
      </c>
      <c r="Q110" s="220">
        <f>'TABELA IIa'!Q119</f>
        <v>0</v>
      </c>
      <c r="R110" s="220" t="str">
        <f>'TABELA IIa'!R119</f>
        <v/>
      </c>
      <c r="S110" s="220" t="str">
        <f>'TABELA IIa'!S119</f>
        <v/>
      </c>
      <c r="T110" s="220" t="str">
        <f>'TABELA IIa'!T119</f>
        <v/>
      </c>
      <c r="U110" s="220" t="str">
        <f>'TABELA IIa'!U119</f>
        <v/>
      </c>
      <c r="V110" s="220">
        <f>'TABELA IIa'!V119</f>
        <v>0</v>
      </c>
      <c r="W110" s="220">
        <f>'TABELA IIa'!W119</f>
        <v>0</v>
      </c>
      <c r="X110" s="220">
        <f>'TABELA IIa'!X119</f>
        <v>0</v>
      </c>
      <c r="Y110" s="220" t="str">
        <f>'TABELA IIa'!Y119</f>
        <v/>
      </c>
      <c r="Z110" s="220" t="str">
        <f>'TABELA IIa'!Z119</f>
        <v/>
      </c>
      <c r="AA110" s="220" t="str">
        <f>'TABELA IIa'!AA119</f>
        <v/>
      </c>
      <c r="AB110" s="220" t="str">
        <f>'TABELA IIa'!AB119</f>
        <v/>
      </c>
      <c r="AC110" s="220">
        <f>'TABELA IIa'!AC119</f>
        <v>0</v>
      </c>
      <c r="AD110" s="220" t="str">
        <f>'TABELA IIa'!AD119</f>
        <v/>
      </c>
    </row>
    <row r="111" spans="1:30" s="215" customFormat="1" x14ac:dyDescent="0.2">
      <c r="A111" s="220">
        <f>'TABELA I'!$K$2</f>
        <v>0</v>
      </c>
      <c r="B111" s="220">
        <f>'TABELA I'!$K$1</f>
        <v>2022</v>
      </c>
      <c r="C111" s="220" t="str">
        <f t="shared" ref="C111:F111" si="108">C110</f>
        <v/>
      </c>
      <c r="D111" s="220">
        <f t="shared" si="108"/>
        <v>0</v>
      </c>
      <c r="E111" s="220" t="str">
        <f t="shared" si="108"/>
        <v/>
      </c>
      <c r="F111" s="220" t="str">
        <f t="shared" si="108"/>
        <v>Nije ocijenjen</v>
      </c>
      <c r="G111" s="220" t="str">
        <f>'TABELA IIa'!G120</f>
        <v>KTRZ, KTPO, KTO</v>
      </c>
      <c r="H111" s="220">
        <f>'TABELA IIa'!H120</f>
        <v>0</v>
      </c>
      <c r="I111" s="220">
        <f>'TABELA IIa'!I120</f>
        <v>0</v>
      </c>
      <c r="J111" s="220">
        <f>'TABELA IIa'!J120</f>
        <v>0</v>
      </c>
      <c r="K111" s="220">
        <f>'TABELA IIa'!K120</f>
        <v>0</v>
      </c>
      <c r="L111" s="220">
        <f>'TABELA IIa'!L120</f>
        <v>0</v>
      </c>
      <c r="M111" s="220">
        <f>'TABELA IIa'!M120</f>
        <v>0</v>
      </c>
      <c r="N111" s="220">
        <f>'TABELA IIa'!N120</f>
        <v>0</v>
      </c>
      <c r="O111" s="220">
        <f>'TABELA IIa'!O120</f>
        <v>0</v>
      </c>
      <c r="P111" s="220">
        <f>'TABELA IIa'!P120</f>
        <v>0</v>
      </c>
      <c r="Q111" s="220">
        <f>'TABELA IIa'!Q120</f>
        <v>0</v>
      </c>
      <c r="R111" s="220" t="str">
        <f>'TABELA IIa'!R120</f>
        <v/>
      </c>
      <c r="S111" s="220" t="str">
        <f>'TABELA IIa'!S120</f>
        <v/>
      </c>
      <c r="T111" s="220" t="str">
        <f>'TABELA IIa'!T120</f>
        <v/>
      </c>
      <c r="U111" s="220" t="str">
        <f t="shared" ref="U111:AD111" si="109">U110</f>
        <v/>
      </c>
      <c r="V111" s="220">
        <f t="shared" si="109"/>
        <v>0</v>
      </c>
      <c r="W111" s="220">
        <f t="shared" si="109"/>
        <v>0</v>
      </c>
      <c r="X111" s="220">
        <f t="shared" si="109"/>
        <v>0</v>
      </c>
      <c r="Y111" s="220" t="str">
        <f t="shared" si="109"/>
        <v/>
      </c>
      <c r="Z111" s="220" t="str">
        <f t="shared" si="109"/>
        <v/>
      </c>
      <c r="AA111" s="220" t="str">
        <f t="shared" si="109"/>
        <v/>
      </c>
      <c r="AB111" s="220" t="str">
        <f t="shared" si="109"/>
        <v/>
      </c>
      <c r="AC111" s="220">
        <f t="shared" si="109"/>
        <v>0</v>
      </c>
      <c r="AD111" s="220" t="str">
        <f t="shared" si="109"/>
        <v/>
      </c>
    </row>
    <row r="112" spans="1:30" s="215" customFormat="1" x14ac:dyDescent="0.2">
      <c r="A112" s="220">
        <f>'TABELA I'!$K$2</f>
        <v>0</v>
      </c>
      <c r="B112" s="220">
        <f>'TABELA I'!$K$1</f>
        <v>2022</v>
      </c>
      <c r="C112" s="220" t="str">
        <f>'TABELA IIa'!C121</f>
        <v/>
      </c>
      <c r="D112" s="220">
        <f>'TABELA IIa'!D121</f>
        <v>0</v>
      </c>
      <c r="E112" s="220" t="str">
        <f>'TABELA IIa'!E121</f>
        <v/>
      </c>
      <c r="F112" s="220" t="str">
        <f>'TABELA IIa'!F121</f>
        <v>Nije ocijenjen</v>
      </c>
      <c r="G112" s="220" t="str">
        <f>'TABELA IIa'!G121</f>
        <v>KT, KTK, KTT i KTM</v>
      </c>
      <c r="H112" s="220">
        <f>'TABELA IIa'!H121</f>
        <v>0</v>
      </c>
      <c r="I112" s="220">
        <f>'TABELA IIa'!I121</f>
        <v>0</v>
      </c>
      <c r="J112" s="220">
        <f>'TABELA IIa'!J121</f>
        <v>0</v>
      </c>
      <c r="K112" s="220">
        <f>'TABELA IIa'!K121</f>
        <v>0</v>
      </c>
      <c r="L112" s="220">
        <f>'TABELA IIa'!L121</f>
        <v>0</v>
      </c>
      <c r="M112" s="220">
        <f>'TABELA IIa'!M121</f>
        <v>0</v>
      </c>
      <c r="N112" s="220">
        <f>'TABELA IIa'!N121</f>
        <v>0</v>
      </c>
      <c r="O112" s="220">
        <f>'TABELA IIa'!O121</f>
        <v>0</v>
      </c>
      <c r="P112" s="220">
        <f>'TABELA IIa'!P121</f>
        <v>0</v>
      </c>
      <c r="Q112" s="220">
        <f>'TABELA IIa'!Q121</f>
        <v>0</v>
      </c>
      <c r="R112" s="220" t="str">
        <f>'TABELA IIa'!R121</f>
        <v/>
      </c>
      <c r="S112" s="220" t="str">
        <f>'TABELA IIa'!S121</f>
        <v/>
      </c>
      <c r="T112" s="220" t="str">
        <f>'TABELA IIa'!T121</f>
        <v/>
      </c>
      <c r="U112" s="220" t="str">
        <f>'TABELA IIa'!U121</f>
        <v/>
      </c>
      <c r="V112" s="220">
        <f>'TABELA IIa'!V121</f>
        <v>0</v>
      </c>
      <c r="W112" s="220">
        <f>'TABELA IIa'!W121</f>
        <v>0</v>
      </c>
      <c r="X112" s="220">
        <f>'TABELA IIa'!X121</f>
        <v>0</v>
      </c>
      <c r="Y112" s="220" t="str">
        <f>'TABELA IIa'!Y121</f>
        <v/>
      </c>
      <c r="Z112" s="220" t="str">
        <f>'TABELA IIa'!Z121</f>
        <v/>
      </c>
      <c r="AA112" s="220" t="str">
        <f>'TABELA IIa'!AA121</f>
        <v/>
      </c>
      <c r="AB112" s="220" t="str">
        <f>'TABELA IIa'!AB121</f>
        <v/>
      </c>
      <c r="AC112" s="220">
        <f>'TABELA IIa'!AC121</f>
        <v>0</v>
      </c>
      <c r="AD112" s="220" t="str">
        <f>'TABELA IIa'!AD121</f>
        <v/>
      </c>
    </row>
    <row r="113" spans="1:30" s="215" customFormat="1" x14ac:dyDescent="0.2">
      <c r="A113" s="220">
        <f>'TABELA I'!$K$2</f>
        <v>0</v>
      </c>
      <c r="B113" s="220">
        <f>'TABELA I'!$K$1</f>
        <v>2022</v>
      </c>
      <c r="C113" s="220" t="str">
        <f t="shared" ref="C113:F113" si="110">C112</f>
        <v/>
      </c>
      <c r="D113" s="220">
        <f t="shared" si="110"/>
        <v>0</v>
      </c>
      <c r="E113" s="220" t="str">
        <f t="shared" si="110"/>
        <v/>
      </c>
      <c r="F113" s="220" t="str">
        <f t="shared" si="110"/>
        <v>Nije ocijenjen</v>
      </c>
      <c r="G113" s="220" t="str">
        <f>'TABELA IIa'!G122</f>
        <v>KTRZ, KTPO, KTO</v>
      </c>
      <c r="H113" s="220">
        <f>'TABELA IIa'!H122</f>
        <v>0</v>
      </c>
      <c r="I113" s="220">
        <f>'TABELA IIa'!I122</f>
        <v>0</v>
      </c>
      <c r="J113" s="220">
        <f>'TABELA IIa'!J122</f>
        <v>0</v>
      </c>
      <c r="K113" s="220">
        <f>'TABELA IIa'!K122</f>
        <v>0</v>
      </c>
      <c r="L113" s="220">
        <f>'TABELA IIa'!L122</f>
        <v>0</v>
      </c>
      <c r="M113" s="220">
        <f>'TABELA IIa'!M122</f>
        <v>0</v>
      </c>
      <c r="N113" s="220">
        <f>'TABELA IIa'!N122</f>
        <v>0</v>
      </c>
      <c r="O113" s="220">
        <f>'TABELA IIa'!O122</f>
        <v>0</v>
      </c>
      <c r="P113" s="220">
        <f>'TABELA IIa'!P122</f>
        <v>0</v>
      </c>
      <c r="Q113" s="220">
        <f>'TABELA IIa'!Q122</f>
        <v>0</v>
      </c>
      <c r="R113" s="220" t="str">
        <f>'TABELA IIa'!R122</f>
        <v/>
      </c>
      <c r="S113" s="220" t="str">
        <f>'TABELA IIa'!S122</f>
        <v/>
      </c>
      <c r="T113" s="220" t="str">
        <f>'TABELA IIa'!T122</f>
        <v/>
      </c>
      <c r="U113" s="220" t="str">
        <f t="shared" ref="U113:AD113" si="111">U112</f>
        <v/>
      </c>
      <c r="V113" s="220">
        <f t="shared" si="111"/>
        <v>0</v>
      </c>
      <c r="W113" s="220">
        <f t="shared" si="111"/>
        <v>0</v>
      </c>
      <c r="X113" s="220">
        <f t="shared" si="111"/>
        <v>0</v>
      </c>
      <c r="Y113" s="220" t="str">
        <f t="shared" si="111"/>
        <v/>
      </c>
      <c r="Z113" s="220" t="str">
        <f t="shared" si="111"/>
        <v/>
      </c>
      <c r="AA113" s="220" t="str">
        <f t="shared" si="111"/>
        <v/>
      </c>
      <c r="AB113" s="220" t="str">
        <f t="shared" si="111"/>
        <v/>
      </c>
      <c r="AC113" s="220">
        <f t="shared" si="111"/>
        <v>0</v>
      </c>
      <c r="AD113" s="220" t="str">
        <f t="shared" si="111"/>
        <v/>
      </c>
    </row>
    <row r="114" spans="1:30" s="215" customFormat="1" x14ac:dyDescent="0.2">
      <c r="A114" s="220">
        <f>'TABELA I'!$K$2</f>
        <v>0</v>
      </c>
      <c r="B114" s="220">
        <f>'TABELA I'!$K$1</f>
        <v>2022</v>
      </c>
      <c r="C114" s="220" t="str">
        <f>'TABELA IIa'!C123</f>
        <v/>
      </c>
      <c r="D114" s="220">
        <f>'TABELA IIa'!D123</f>
        <v>0</v>
      </c>
      <c r="E114" s="220" t="str">
        <f>'TABELA IIa'!E123</f>
        <v/>
      </c>
      <c r="F114" s="220" t="str">
        <f>'TABELA IIa'!F123</f>
        <v>Nije ocijenjen</v>
      </c>
      <c r="G114" s="220" t="str">
        <f>'TABELA IIa'!G123</f>
        <v>KT, KTK, KTT i KTM</v>
      </c>
      <c r="H114" s="220">
        <f>'TABELA IIa'!H123</f>
        <v>0</v>
      </c>
      <c r="I114" s="220">
        <f>'TABELA IIa'!I123</f>
        <v>0</v>
      </c>
      <c r="J114" s="220">
        <f>'TABELA IIa'!J123</f>
        <v>0</v>
      </c>
      <c r="K114" s="220">
        <f>'TABELA IIa'!K123</f>
        <v>0</v>
      </c>
      <c r="L114" s="220">
        <f>'TABELA IIa'!L123</f>
        <v>0</v>
      </c>
      <c r="M114" s="220">
        <f>'TABELA IIa'!M123</f>
        <v>0</v>
      </c>
      <c r="N114" s="220">
        <f>'TABELA IIa'!N123</f>
        <v>0</v>
      </c>
      <c r="O114" s="220">
        <f>'TABELA IIa'!O123</f>
        <v>0</v>
      </c>
      <c r="P114" s="220">
        <f>'TABELA IIa'!P123</f>
        <v>0</v>
      </c>
      <c r="Q114" s="220">
        <f>'TABELA IIa'!Q123</f>
        <v>0</v>
      </c>
      <c r="R114" s="220" t="str">
        <f>'TABELA IIa'!R123</f>
        <v/>
      </c>
      <c r="S114" s="220" t="str">
        <f>'TABELA IIa'!S123</f>
        <v/>
      </c>
      <c r="T114" s="220" t="str">
        <f>'TABELA IIa'!T123</f>
        <v/>
      </c>
      <c r="U114" s="220" t="str">
        <f>'TABELA IIa'!U123</f>
        <v/>
      </c>
      <c r="V114" s="220">
        <f>'TABELA IIa'!V123</f>
        <v>0</v>
      </c>
      <c r="W114" s="220">
        <f>'TABELA IIa'!W123</f>
        <v>0</v>
      </c>
      <c r="X114" s="220">
        <f>'TABELA IIa'!X123</f>
        <v>0</v>
      </c>
      <c r="Y114" s="220" t="str">
        <f>'TABELA IIa'!Y123</f>
        <v/>
      </c>
      <c r="Z114" s="220" t="str">
        <f>'TABELA IIa'!Z123</f>
        <v/>
      </c>
      <c r="AA114" s="220" t="str">
        <f>'TABELA IIa'!AA123</f>
        <v/>
      </c>
      <c r="AB114" s="220" t="str">
        <f>'TABELA IIa'!AB123</f>
        <v/>
      </c>
      <c r="AC114" s="220">
        <f>'TABELA IIa'!AC123</f>
        <v>0</v>
      </c>
      <c r="AD114" s="220" t="str">
        <f>'TABELA IIa'!AD123</f>
        <v/>
      </c>
    </row>
    <row r="115" spans="1:30" s="215" customFormat="1" x14ac:dyDescent="0.2">
      <c r="A115" s="220">
        <f>'TABELA I'!$K$2</f>
        <v>0</v>
      </c>
      <c r="B115" s="220">
        <f>'TABELA I'!$K$1</f>
        <v>2022</v>
      </c>
      <c r="C115" s="220" t="str">
        <f t="shared" ref="C115:F115" si="112">C114</f>
        <v/>
      </c>
      <c r="D115" s="220">
        <f t="shared" si="112"/>
        <v>0</v>
      </c>
      <c r="E115" s="220" t="str">
        <f t="shared" si="112"/>
        <v/>
      </c>
      <c r="F115" s="220" t="str">
        <f t="shared" si="112"/>
        <v>Nije ocijenjen</v>
      </c>
      <c r="G115" s="220" t="str">
        <f>'TABELA IIa'!G124</f>
        <v>KTRZ, KTPO, KTO</v>
      </c>
      <c r="H115" s="220">
        <f>'TABELA IIa'!H124</f>
        <v>0</v>
      </c>
      <c r="I115" s="220">
        <f>'TABELA IIa'!I124</f>
        <v>0</v>
      </c>
      <c r="J115" s="220">
        <f>'TABELA IIa'!J124</f>
        <v>0</v>
      </c>
      <c r="K115" s="220">
        <f>'TABELA IIa'!K124</f>
        <v>0</v>
      </c>
      <c r="L115" s="220">
        <f>'TABELA IIa'!L124</f>
        <v>0</v>
      </c>
      <c r="M115" s="220">
        <f>'TABELA IIa'!M124</f>
        <v>0</v>
      </c>
      <c r="N115" s="220">
        <f>'TABELA IIa'!N124</f>
        <v>0</v>
      </c>
      <c r="O115" s="220">
        <f>'TABELA IIa'!O124</f>
        <v>0</v>
      </c>
      <c r="P115" s="220">
        <f>'TABELA IIa'!P124</f>
        <v>0</v>
      </c>
      <c r="Q115" s="220">
        <f>'TABELA IIa'!Q124</f>
        <v>0</v>
      </c>
      <c r="R115" s="220" t="str">
        <f>'TABELA IIa'!R124</f>
        <v/>
      </c>
      <c r="S115" s="220" t="str">
        <f>'TABELA IIa'!S124</f>
        <v/>
      </c>
      <c r="T115" s="220" t="str">
        <f>'TABELA IIa'!T124</f>
        <v/>
      </c>
      <c r="U115" s="220" t="str">
        <f t="shared" ref="U115:AD115" si="113">U114</f>
        <v/>
      </c>
      <c r="V115" s="220">
        <f t="shared" si="113"/>
        <v>0</v>
      </c>
      <c r="W115" s="220">
        <f t="shared" si="113"/>
        <v>0</v>
      </c>
      <c r="X115" s="220">
        <f t="shared" si="113"/>
        <v>0</v>
      </c>
      <c r="Y115" s="220" t="str">
        <f t="shared" si="113"/>
        <v/>
      </c>
      <c r="Z115" s="220" t="str">
        <f t="shared" si="113"/>
        <v/>
      </c>
      <c r="AA115" s="220" t="str">
        <f t="shared" si="113"/>
        <v/>
      </c>
      <c r="AB115" s="220" t="str">
        <f t="shared" si="113"/>
        <v/>
      </c>
      <c r="AC115" s="220">
        <f t="shared" si="113"/>
        <v>0</v>
      </c>
      <c r="AD115" s="220" t="str">
        <f t="shared" si="113"/>
        <v/>
      </c>
    </row>
    <row r="116" spans="1:30" s="215" customFormat="1" x14ac:dyDescent="0.2">
      <c r="A116" s="220">
        <f>'TABELA I'!$K$2</f>
        <v>0</v>
      </c>
      <c r="B116" s="220">
        <f>'TABELA I'!$K$1</f>
        <v>2022</v>
      </c>
      <c r="C116" s="220" t="str">
        <f>'TABELA IIa'!C125</f>
        <v/>
      </c>
      <c r="D116" s="220">
        <f>'TABELA IIa'!D125</f>
        <v>0</v>
      </c>
      <c r="E116" s="220" t="str">
        <f>'TABELA IIa'!E125</f>
        <v/>
      </c>
      <c r="F116" s="220" t="str">
        <f>'TABELA IIa'!F125</f>
        <v>Nije ocijenjen</v>
      </c>
      <c r="G116" s="220" t="str">
        <f>'TABELA IIa'!G125</f>
        <v>KT, KTK, KTT i KTM</v>
      </c>
      <c r="H116" s="220">
        <f>'TABELA IIa'!H125</f>
        <v>0</v>
      </c>
      <c r="I116" s="220">
        <f>'TABELA IIa'!I125</f>
        <v>0</v>
      </c>
      <c r="J116" s="220">
        <f>'TABELA IIa'!J125</f>
        <v>0</v>
      </c>
      <c r="K116" s="220">
        <f>'TABELA IIa'!K125</f>
        <v>0</v>
      </c>
      <c r="L116" s="220">
        <f>'TABELA IIa'!L125</f>
        <v>0</v>
      </c>
      <c r="M116" s="220">
        <f>'TABELA IIa'!M125</f>
        <v>0</v>
      </c>
      <c r="N116" s="220">
        <f>'TABELA IIa'!N125</f>
        <v>0</v>
      </c>
      <c r="O116" s="220">
        <f>'TABELA IIa'!O125</f>
        <v>0</v>
      </c>
      <c r="P116" s="220">
        <f>'TABELA IIa'!P125</f>
        <v>0</v>
      </c>
      <c r="Q116" s="220">
        <f>'TABELA IIa'!Q125</f>
        <v>0</v>
      </c>
      <c r="R116" s="220" t="str">
        <f>'TABELA IIa'!R125</f>
        <v/>
      </c>
      <c r="S116" s="220" t="str">
        <f>'TABELA IIa'!S125</f>
        <v/>
      </c>
      <c r="T116" s="220" t="str">
        <f>'TABELA IIa'!T125</f>
        <v/>
      </c>
      <c r="U116" s="220" t="str">
        <f>'TABELA IIa'!U125</f>
        <v/>
      </c>
      <c r="V116" s="220">
        <f>'TABELA IIa'!V125</f>
        <v>0</v>
      </c>
      <c r="W116" s="220">
        <f>'TABELA IIa'!W125</f>
        <v>0</v>
      </c>
      <c r="X116" s="220">
        <f>'TABELA IIa'!X125</f>
        <v>0</v>
      </c>
      <c r="Y116" s="220" t="str">
        <f>'TABELA IIa'!Y125</f>
        <v/>
      </c>
      <c r="Z116" s="220" t="str">
        <f>'TABELA IIa'!Z125</f>
        <v/>
      </c>
      <c r="AA116" s="220" t="str">
        <f>'TABELA IIa'!AA125</f>
        <v/>
      </c>
      <c r="AB116" s="220" t="str">
        <f>'TABELA IIa'!AB125</f>
        <v/>
      </c>
      <c r="AC116" s="220">
        <f>'TABELA IIa'!AC125</f>
        <v>0</v>
      </c>
      <c r="AD116" s="220" t="str">
        <f>'TABELA IIa'!AD125</f>
        <v/>
      </c>
    </row>
    <row r="117" spans="1:30" s="215" customFormat="1" x14ac:dyDescent="0.2">
      <c r="A117" s="220">
        <f>'TABELA I'!$K$2</f>
        <v>0</v>
      </c>
      <c r="B117" s="220">
        <f>'TABELA I'!$K$1</f>
        <v>2022</v>
      </c>
      <c r="C117" s="220" t="str">
        <f t="shared" ref="C117:F117" si="114">C116</f>
        <v/>
      </c>
      <c r="D117" s="220">
        <f t="shared" si="114"/>
        <v>0</v>
      </c>
      <c r="E117" s="220" t="str">
        <f t="shared" si="114"/>
        <v/>
      </c>
      <c r="F117" s="220" t="str">
        <f t="shared" si="114"/>
        <v>Nije ocijenjen</v>
      </c>
      <c r="G117" s="220" t="str">
        <f>'TABELA IIa'!G126</f>
        <v>KTRZ, KTPO, KTO</v>
      </c>
      <c r="H117" s="220">
        <f>'TABELA IIa'!H126</f>
        <v>0</v>
      </c>
      <c r="I117" s="220">
        <f>'TABELA IIa'!I126</f>
        <v>0</v>
      </c>
      <c r="J117" s="220">
        <f>'TABELA IIa'!J126</f>
        <v>0</v>
      </c>
      <c r="K117" s="220">
        <f>'TABELA IIa'!K126</f>
        <v>0</v>
      </c>
      <c r="L117" s="220">
        <f>'TABELA IIa'!L126</f>
        <v>0</v>
      </c>
      <c r="M117" s="220">
        <f>'TABELA IIa'!M126</f>
        <v>0</v>
      </c>
      <c r="N117" s="220">
        <f>'TABELA IIa'!N126</f>
        <v>0</v>
      </c>
      <c r="O117" s="220">
        <f>'TABELA IIa'!O126</f>
        <v>0</v>
      </c>
      <c r="P117" s="220">
        <f>'TABELA IIa'!P126</f>
        <v>0</v>
      </c>
      <c r="Q117" s="220">
        <f>'TABELA IIa'!Q126</f>
        <v>0</v>
      </c>
      <c r="R117" s="220" t="str">
        <f>'TABELA IIa'!R126</f>
        <v/>
      </c>
      <c r="S117" s="220" t="str">
        <f>'TABELA IIa'!S126</f>
        <v/>
      </c>
      <c r="T117" s="220" t="str">
        <f>'TABELA IIa'!T126</f>
        <v/>
      </c>
      <c r="U117" s="220" t="str">
        <f t="shared" ref="U117:AD117" si="115">U116</f>
        <v/>
      </c>
      <c r="V117" s="220">
        <f t="shared" si="115"/>
        <v>0</v>
      </c>
      <c r="W117" s="220">
        <f t="shared" si="115"/>
        <v>0</v>
      </c>
      <c r="X117" s="220">
        <f t="shared" si="115"/>
        <v>0</v>
      </c>
      <c r="Y117" s="220" t="str">
        <f t="shared" si="115"/>
        <v/>
      </c>
      <c r="Z117" s="220" t="str">
        <f t="shared" si="115"/>
        <v/>
      </c>
      <c r="AA117" s="220" t="str">
        <f t="shared" si="115"/>
        <v/>
      </c>
      <c r="AB117" s="220" t="str">
        <f t="shared" si="115"/>
        <v/>
      </c>
      <c r="AC117" s="220">
        <f t="shared" si="115"/>
        <v>0</v>
      </c>
      <c r="AD117" s="220" t="str">
        <f t="shared" si="115"/>
        <v/>
      </c>
    </row>
    <row r="118" spans="1:30" s="215" customFormat="1" x14ac:dyDescent="0.2">
      <c r="A118" s="220">
        <f>'TABELA I'!$K$2</f>
        <v>0</v>
      </c>
      <c r="B118" s="220">
        <f>'TABELA I'!$K$1</f>
        <v>2022</v>
      </c>
      <c r="C118" s="220" t="str">
        <f>'TABELA IIa'!C127</f>
        <v/>
      </c>
      <c r="D118" s="220">
        <f>'TABELA IIa'!D127</f>
        <v>0</v>
      </c>
      <c r="E118" s="220" t="str">
        <f>'TABELA IIa'!E127</f>
        <v/>
      </c>
      <c r="F118" s="220" t="str">
        <f>'TABELA IIa'!F127</f>
        <v>Nije ocijenjen</v>
      </c>
      <c r="G118" s="220" t="str">
        <f>'TABELA IIa'!G127</f>
        <v>KT, KTK, KTT i KTM</v>
      </c>
      <c r="H118" s="220">
        <f>'TABELA IIa'!H127</f>
        <v>0</v>
      </c>
      <c r="I118" s="220">
        <f>'TABELA IIa'!I127</f>
        <v>0</v>
      </c>
      <c r="J118" s="220">
        <f>'TABELA IIa'!J127</f>
        <v>0</v>
      </c>
      <c r="K118" s="220">
        <f>'TABELA IIa'!K127</f>
        <v>0</v>
      </c>
      <c r="L118" s="220">
        <f>'TABELA IIa'!L127</f>
        <v>0</v>
      </c>
      <c r="M118" s="220">
        <f>'TABELA IIa'!M127</f>
        <v>0</v>
      </c>
      <c r="N118" s="220">
        <f>'TABELA IIa'!N127</f>
        <v>0</v>
      </c>
      <c r="O118" s="220">
        <f>'TABELA IIa'!O127</f>
        <v>0</v>
      </c>
      <c r="P118" s="220">
        <f>'TABELA IIa'!P127</f>
        <v>0</v>
      </c>
      <c r="Q118" s="220">
        <f>'TABELA IIa'!Q127</f>
        <v>0</v>
      </c>
      <c r="R118" s="220" t="str">
        <f>'TABELA IIa'!R127</f>
        <v/>
      </c>
      <c r="S118" s="220" t="str">
        <f>'TABELA IIa'!S127</f>
        <v/>
      </c>
      <c r="T118" s="220" t="str">
        <f>'TABELA IIa'!T127</f>
        <v/>
      </c>
      <c r="U118" s="220" t="str">
        <f>'TABELA IIa'!U127</f>
        <v/>
      </c>
      <c r="V118" s="220">
        <f>'TABELA IIa'!V127</f>
        <v>0</v>
      </c>
      <c r="W118" s="220">
        <f>'TABELA IIa'!W127</f>
        <v>0</v>
      </c>
      <c r="X118" s="220">
        <f>'TABELA IIa'!X127</f>
        <v>0</v>
      </c>
      <c r="Y118" s="220" t="str">
        <f>'TABELA IIa'!Y127</f>
        <v/>
      </c>
      <c r="Z118" s="220" t="str">
        <f>'TABELA IIa'!Z127</f>
        <v/>
      </c>
      <c r="AA118" s="220" t="str">
        <f>'TABELA IIa'!AA127</f>
        <v/>
      </c>
      <c r="AB118" s="220" t="str">
        <f>'TABELA IIa'!AB127</f>
        <v/>
      </c>
      <c r="AC118" s="220">
        <f>'TABELA IIa'!AC127</f>
        <v>0</v>
      </c>
      <c r="AD118" s="220" t="str">
        <f>'TABELA IIa'!AD127</f>
        <v/>
      </c>
    </row>
    <row r="119" spans="1:30" s="215" customFormat="1" x14ac:dyDescent="0.2">
      <c r="A119" s="220">
        <f>'TABELA I'!$K$2</f>
        <v>0</v>
      </c>
      <c r="B119" s="220">
        <f>'TABELA I'!$K$1</f>
        <v>2022</v>
      </c>
      <c r="C119" s="220" t="str">
        <f t="shared" ref="C119:F119" si="116">C118</f>
        <v/>
      </c>
      <c r="D119" s="220">
        <f t="shared" si="116"/>
        <v>0</v>
      </c>
      <c r="E119" s="220" t="str">
        <f t="shared" si="116"/>
        <v/>
      </c>
      <c r="F119" s="220" t="str">
        <f t="shared" si="116"/>
        <v>Nije ocijenjen</v>
      </c>
      <c r="G119" s="220" t="str">
        <f>'TABELA IIa'!G128</f>
        <v>KTRZ, KTPO, KTO</v>
      </c>
      <c r="H119" s="220">
        <f>'TABELA IIa'!H128</f>
        <v>0</v>
      </c>
      <c r="I119" s="220">
        <f>'TABELA IIa'!I128</f>
        <v>0</v>
      </c>
      <c r="J119" s="220">
        <f>'TABELA IIa'!J128</f>
        <v>0</v>
      </c>
      <c r="K119" s="220">
        <f>'TABELA IIa'!K128</f>
        <v>0</v>
      </c>
      <c r="L119" s="220">
        <f>'TABELA IIa'!L128</f>
        <v>0</v>
      </c>
      <c r="M119" s="220">
        <f>'TABELA IIa'!M128</f>
        <v>0</v>
      </c>
      <c r="N119" s="220">
        <f>'TABELA IIa'!N128</f>
        <v>0</v>
      </c>
      <c r="O119" s="220">
        <f>'TABELA IIa'!O128</f>
        <v>0</v>
      </c>
      <c r="P119" s="220">
        <f>'TABELA IIa'!P128</f>
        <v>0</v>
      </c>
      <c r="Q119" s="220">
        <f>'TABELA IIa'!Q128</f>
        <v>0</v>
      </c>
      <c r="R119" s="220" t="str">
        <f>'TABELA IIa'!R128</f>
        <v/>
      </c>
      <c r="S119" s="220" t="str">
        <f>'TABELA IIa'!S128</f>
        <v/>
      </c>
      <c r="T119" s="220" t="str">
        <f>'TABELA IIa'!T128</f>
        <v/>
      </c>
      <c r="U119" s="220" t="str">
        <f t="shared" ref="U119:AD119" si="117">U118</f>
        <v/>
      </c>
      <c r="V119" s="220">
        <f t="shared" si="117"/>
        <v>0</v>
      </c>
      <c r="W119" s="220">
        <f t="shared" si="117"/>
        <v>0</v>
      </c>
      <c r="X119" s="220">
        <f t="shared" si="117"/>
        <v>0</v>
      </c>
      <c r="Y119" s="220" t="str">
        <f t="shared" si="117"/>
        <v/>
      </c>
      <c r="Z119" s="220" t="str">
        <f t="shared" si="117"/>
        <v/>
      </c>
      <c r="AA119" s="220" t="str">
        <f t="shared" si="117"/>
        <v/>
      </c>
      <c r="AB119" s="220" t="str">
        <f t="shared" si="117"/>
        <v/>
      </c>
      <c r="AC119" s="220">
        <f t="shared" si="117"/>
        <v>0</v>
      </c>
      <c r="AD119" s="220" t="str">
        <f t="shared" si="117"/>
        <v/>
      </c>
    </row>
    <row r="120" spans="1:30" s="215" customFormat="1" x14ac:dyDescent="0.2">
      <c r="A120" s="220">
        <f>'TABELA I'!$K$2</f>
        <v>0</v>
      </c>
      <c r="B120" s="220">
        <f>'TABELA I'!$K$1</f>
        <v>2022</v>
      </c>
      <c r="C120" s="220" t="str">
        <f>'TABELA IIa'!C129</f>
        <v/>
      </c>
      <c r="D120" s="220">
        <f>'TABELA IIa'!D129</f>
        <v>0</v>
      </c>
      <c r="E120" s="220" t="str">
        <f>'TABELA IIa'!E129</f>
        <v/>
      </c>
      <c r="F120" s="220" t="str">
        <f>'TABELA IIa'!F129</f>
        <v>Nije ocijenjen</v>
      </c>
      <c r="G120" s="220" t="str">
        <f>'TABELA IIa'!G129</f>
        <v>KT, KTK, KTT i KTM</v>
      </c>
      <c r="H120" s="220">
        <f>'TABELA IIa'!H129</f>
        <v>0</v>
      </c>
      <c r="I120" s="220">
        <f>'TABELA IIa'!I129</f>
        <v>0</v>
      </c>
      <c r="J120" s="220">
        <f>'TABELA IIa'!J129</f>
        <v>0</v>
      </c>
      <c r="K120" s="220">
        <f>'TABELA IIa'!K129</f>
        <v>0</v>
      </c>
      <c r="L120" s="220">
        <f>'TABELA IIa'!L129</f>
        <v>0</v>
      </c>
      <c r="M120" s="220">
        <f>'TABELA IIa'!M129</f>
        <v>0</v>
      </c>
      <c r="N120" s="220">
        <f>'TABELA IIa'!N129</f>
        <v>0</v>
      </c>
      <c r="O120" s="220">
        <f>'TABELA IIa'!O129</f>
        <v>0</v>
      </c>
      <c r="P120" s="220">
        <f>'TABELA IIa'!P129</f>
        <v>0</v>
      </c>
      <c r="Q120" s="220">
        <f>'TABELA IIa'!Q129</f>
        <v>0</v>
      </c>
      <c r="R120" s="220" t="str">
        <f>'TABELA IIa'!R129</f>
        <v/>
      </c>
      <c r="S120" s="220" t="str">
        <f>'TABELA IIa'!S129</f>
        <v/>
      </c>
      <c r="T120" s="220" t="str">
        <f>'TABELA IIa'!T129</f>
        <v/>
      </c>
      <c r="U120" s="220" t="str">
        <f>'TABELA IIa'!U129</f>
        <v/>
      </c>
      <c r="V120" s="220">
        <f>'TABELA IIa'!V129</f>
        <v>0</v>
      </c>
      <c r="W120" s="220">
        <f>'TABELA IIa'!W129</f>
        <v>0</v>
      </c>
      <c r="X120" s="220">
        <f>'TABELA IIa'!X129</f>
        <v>0</v>
      </c>
      <c r="Y120" s="220" t="str">
        <f>'TABELA IIa'!Y129</f>
        <v/>
      </c>
      <c r="Z120" s="220" t="str">
        <f>'TABELA IIa'!Z129</f>
        <v/>
      </c>
      <c r="AA120" s="220" t="str">
        <f>'TABELA IIa'!AA129</f>
        <v/>
      </c>
      <c r="AB120" s="220" t="str">
        <f>'TABELA IIa'!AB129</f>
        <v/>
      </c>
      <c r="AC120" s="220">
        <f>'TABELA IIa'!AC129</f>
        <v>0</v>
      </c>
      <c r="AD120" s="220" t="str">
        <f>'TABELA IIa'!AD129</f>
        <v/>
      </c>
    </row>
    <row r="121" spans="1:30" s="215" customFormat="1" x14ac:dyDescent="0.2">
      <c r="A121" s="220">
        <f>'TABELA I'!$K$2</f>
        <v>0</v>
      </c>
      <c r="B121" s="220">
        <f>'TABELA I'!$K$1</f>
        <v>2022</v>
      </c>
      <c r="C121" s="220" t="str">
        <f t="shared" ref="C121:F121" si="118">C120</f>
        <v/>
      </c>
      <c r="D121" s="220">
        <f t="shared" si="118"/>
        <v>0</v>
      </c>
      <c r="E121" s="220" t="str">
        <f t="shared" si="118"/>
        <v/>
      </c>
      <c r="F121" s="220" t="str">
        <f t="shared" si="118"/>
        <v>Nije ocijenjen</v>
      </c>
      <c r="G121" s="220" t="str">
        <f>'TABELA IIa'!G130</f>
        <v>KTRZ, KTPO, KTO</v>
      </c>
      <c r="H121" s="220">
        <f>'TABELA IIa'!H130</f>
        <v>0</v>
      </c>
      <c r="I121" s="220">
        <f>'TABELA IIa'!I130</f>
        <v>0</v>
      </c>
      <c r="J121" s="220">
        <f>'TABELA IIa'!J130</f>
        <v>0</v>
      </c>
      <c r="K121" s="220">
        <f>'TABELA IIa'!K130</f>
        <v>0</v>
      </c>
      <c r="L121" s="220">
        <f>'TABELA IIa'!L130</f>
        <v>0</v>
      </c>
      <c r="M121" s="220">
        <f>'TABELA IIa'!M130</f>
        <v>0</v>
      </c>
      <c r="N121" s="220">
        <f>'TABELA IIa'!N130</f>
        <v>0</v>
      </c>
      <c r="O121" s="220">
        <f>'TABELA IIa'!O130</f>
        <v>0</v>
      </c>
      <c r="P121" s="220">
        <f>'TABELA IIa'!P130</f>
        <v>0</v>
      </c>
      <c r="Q121" s="220">
        <f>'TABELA IIa'!Q130</f>
        <v>0</v>
      </c>
      <c r="R121" s="220" t="str">
        <f>'TABELA IIa'!R130</f>
        <v/>
      </c>
      <c r="S121" s="220" t="str">
        <f>'TABELA IIa'!S130</f>
        <v/>
      </c>
      <c r="T121" s="220" t="str">
        <f>'TABELA IIa'!T130</f>
        <v/>
      </c>
      <c r="U121" s="220" t="str">
        <f t="shared" ref="U121:AD121" si="119">U120</f>
        <v/>
      </c>
      <c r="V121" s="220">
        <f t="shared" si="119"/>
        <v>0</v>
      </c>
      <c r="W121" s="220">
        <f t="shared" si="119"/>
        <v>0</v>
      </c>
      <c r="X121" s="220">
        <f t="shared" si="119"/>
        <v>0</v>
      </c>
      <c r="Y121" s="220" t="str">
        <f t="shared" si="119"/>
        <v/>
      </c>
      <c r="Z121" s="220" t="str">
        <f t="shared" si="119"/>
        <v/>
      </c>
      <c r="AA121" s="220" t="str">
        <f t="shared" si="119"/>
        <v/>
      </c>
      <c r="AB121" s="220" t="str">
        <f t="shared" si="119"/>
        <v/>
      </c>
      <c r="AC121" s="220">
        <f t="shared" si="119"/>
        <v>0</v>
      </c>
      <c r="AD121" s="220" t="str">
        <f t="shared" si="119"/>
        <v/>
      </c>
    </row>
    <row r="122" spans="1:30" s="215" customFormat="1" x14ac:dyDescent="0.2">
      <c r="A122" s="220">
        <f>'TABELA I'!$K$2</f>
        <v>0</v>
      </c>
      <c r="B122" s="220">
        <f>'TABELA I'!$K$1</f>
        <v>2022</v>
      </c>
      <c r="C122" s="220">
        <f>'TABELA IIa'!C131</f>
        <v>0</v>
      </c>
      <c r="D122" s="220">
        <f>'TABELA IIa'!D131</f>
        <v>0</v>
      </c>
      <c r="E122" s="220">
        <f>'TABELA IIa'!E131</f>
        <v>0</v>
      </c>
      <c r="F122" s="220" t="str">
        <f>'TABELA IIa'!F131</f>
        <v>Nije ocijenjen</v>
      </c>
      <c r="G122" s="220" t="str">
        <f>'TABELA IIa'!G131</f>
        <v>KT, KTK, KTT i KTM</v>
      </c>
      <c r="H122" s="220">
        <f>'TABELA IIa'!H131</f>
        <v>0</v>
      </c>
      <c r="I122" s="220">
        <f>'TABELA IIa'!I131</f>
        <v>0</v>
      </c>
      <c r="J122" s="220">
        <f>'TABELA IIa'!J131</f>
        <v>0</v>
      </c>
      <c r="K122" s="220">
        <f>'TABELA IIa'!K131</f>
        <v>0</v>
      </c>
      <c r="L122" s="220">
        <f>'TABELA IIa'!L131</f>
        <v>0</v>
      </c>
      <c r="M122" s="220">
        <f>'TABELA IIa'!M131</f>
        <v>0</v>
      </c>
      <c r="N122" s="220">
        <f>'TABELA IIa'!N131</f>
        <v>0</v>
      </c>
      <c r="O122" s="220">
        <f>'TABELA IIa'!O131</f>
        <v>0</v>
      </c>
      <c r="P122" s="220">
        <f>'TABELA IIa'!P131</f>
        <v>0</v>
      </c>
      <c r="Q122" s="220">
        <f>'TABELA IIa'!Q131</f>
        <v>0</v>
      </c>
      <c r="R122" s="220" t="str">
        <f>'TABELA IIa'!R131</f>
        <v/>
      </c>
      <c r="S122" s="220" t="str">
        <f>'TABELA IIa'!S131</f>
        <v/>
      </c>
      <c r="T122" s="220" t="str">
        <f>'TABELA IIa'!T131</f>
        <v/>
      </c>
      <c r="U122" s="220" t="str">
        <f>'TABELA IIa'!U131</f>
        <v/>
      </c>
      <c r="V122" s="220">
        <f>'TABELA IIa'!V131</f>
        <v>0</v>
      </c>
      <c r="W122" s="220">
        <f>'TABELA IIa'!W131</f>
        <v>0</v>
      </c>
      <c r="X122" s="220">
        <f>'TABELA IIa'!X131</f>
        <v>0</v>
      </c>
      <c r="Y122" s="220" t="str">
        <f>'TABELA IIa'!Y131</f>
        <v/>
      </c>
      <c r="Z122" s="220" t="str">
        <f>'TABELA IIa'!Z131</f>
        <v/>
      </c>
      <c r="AA122" s="220" t="str">
        <f>'TABELA IIa'!AA131</f>
        <v/>
      </c>
      <c r="AB122" s="220" t="str">
        <f>'TABELA IIa'!AB131</f>
        <v/>
      </c>
      <c r="AC122" s="220">
        <f>'TABELA IIa'!AC131</f>
        <v>0</v>
      </c>
      <c r="AD122" s="220" t="str">
        <f>'TABELA IIa'!AD131</f>
        <v/>
      </c>
    </row>
    <row r="123" spans="1:30" s="215" customFormat="1" x14ac:dyDescent="0.2">
      <c r="A123" s="220">
        <f>'TABELA I'!$K$2</f>
        <v>0</v>
      </c>
      <c r="B123" s="220">
        <f>'TABELA I'!$K$1</f>
        <v>2022</v>
      </c>
      <c r="C123" s="220">
        <f t="shared" ref="C123:F123" si="120">C122</f>
        <v>0</v>
      </c>
      <c r="D123" s="220">
        <f t="shared" si="120"/>
        <v>0</v>
      </c>
      <c r="E123" s="220">
        <f t="shared" si="120"/>
        <v>0</v>
      </c>
      <c r="F123" s="220" t="str">
        <f t="shared" si="120"/>
        <v>Nije ocijenjen</v>
      </c>
      <c r="G123" s="220" t="str">
        <f>'TABELA IIa'!G132</f>
        <v>KTRZ, KTPO, KTO</v>
      </c>
      <c r="H123" s="220">
        <f>'TABELA IIa'!H132</f>
        <v>0</v>
      </c>
      <c r="I123" s="220">
        <f>'TABELA IIa'!I132</f>
        <v>0</v>
      </c>
      <c r="J123" s="220">
        <f>'TABELA IIa'!J132</f>
        <v>0</v>
      </c>
      <c r="K123" s="220">
        <f>'TABELA IIa'!K132</f>
        <v>0</v>
      </c>
      <c r="L123" s="220">
        <f>'TABELA IIa'!L132</f>
        <v>0</v>
      </c>
      <c r="M123" s="220">
        <f>'TABELA IIa'!M132</f>
        <v>0</v>
      </c>
      <c r="N123" s="220">
        <f>'TABELA IIa'!N132</f>
        <v>0</v>
      </c>
      <c r="O123" s="220">
        <f>'TABELA IIa'!O132</f>
        <v>0</v>
      </c>
      <c r="P123" s="220">
        <f>'TABELA IIa'!P132</f>
        <v>0</v>
      </c>
      <c r="Q123" s="220">
        <f>'TABELA IIa'!Q132</f>
        <v>0</v>
      </c>
      <c r="R123" s="220" t="str">
        <f>'TABELA IIa'!R132</f>
        <v/>
      </c>
      <c r="S123" s="220" t="str">
        <f>'TABELA IIa'!S132</f>
        <v/>
      </c>
      <c r="T123" s="220" t="str">
        <f>'TABELA IIa'!T132</f>
        <v/>
      </c>
      <c r="U123" s="220" t="str">
        <f t="shared" ref="U123:AD123" si="121">U122</f>
        <v/>
      </c>
      <c r="V123" s="220">
        <f t="shared" si="121"/>
        <v>0</v>
      </c>
      <c r="W123" s="220">
        <f t="shared" si="121"/>
        <v>0</v>
      </c>
      <c r="X123" s="220">
        <f t="shared" si="121"/>
        <v>0</v>
      </c>
      <c r="Y123" s="220" t="str">
        <f t="shared" si="121"/>
        <v/>
      </c>
      <c r="Z123" s="220" t="str">
        <f t="shared" si="121"/>
        <v/>
      </c>
      <c r="AA123" s="220" t="str">
        <f t="shared" si="121"/>
        <v/>
      </c>
      <c r="AB123" s="220" t="str">
        <f t="shared" si="121"/>
        <v/>
      </c>
      <c r="AC123" s="220">
        <f t="shared" si="121"/>
        <v>0</v>
      </c>
      <c r="AD123" s="220" t="str">
        <f t="shared" si="121"/>
        <v/>
      </c>
    </row>
    <row r="124" spans="1:30" s="215" customFormat="1" x14ac:dyDescent="0.2">
      <c r="A124" s="220">
        <f>'TABELA I'!$K$2</f>
        <v>0</v>
      </c>
      <c r="B124" s="220">
        <f>'TABELA I'!$K$1</f>
        <v>2022</v>
      </c>
      <c r="C124" s="220">
        <f>'TABELA IIa'!C133</f>
        <v>0</v>
      </c>
      <c r="D124" s="220">
        <f>'TABELA IIa'!D133</f>
        <v>0</v>
      </c>
      <c r="E124" s="220">
        <f>'TABELA IIa'!E133</f>
        <v>0</v>
      </c>
      <c r="F124" s="220" t="str">
        <f>'TABELA IIa'!F133</f>
        <v>Nije ocijenjen</v>
      </c>
      <c r="G124" s="220" t="str">
        <f>'TABELA IIa'!G133</f>
        <v>KT, KTK, KTT i KTM</v>
      </c>
      <c r="H124" s="220">
        <f>'TABELA IIa'!H133</f>
        <v>0</v>
      </c>
      <c r="I124" s="220">
        <f>'TABELA IIa'!I133</f>
        <v>0</v>
      </c>
      <c r="J124" s="220">
        <f>'TABELA IIa'!J133</f>
        <v>0</v>
      </c>
      <c r="K124" s="220">
        <f>'TABELA IIa'!K133</f>
        <v>0</v>
      </c>
      <c r="L124" s="220">
        <f>'TABELA IIa'!L133</f>
        <v>0</v>
      </c>
      <c r="M124" s="220">
        <f>'TABELA IIa'!M133</f>
        <v>0</v>
      </c>
      <c r="N124" s="220">
        <f>'TABELA IIa'!N133</f>
        <v>0</v>
      </c>
      <c r="O124" s="220">
        <f>'TABELA IIa'!O133</f>
        <v>0</v>
      </c>
      <c r="P124" s="220">
        <f>'TABELA IIa'!P133</f>
        <v>0</v>
      </c>
      <c r="Q124" s="220">
        <f>'TABELA IIa'!Q133</f>
        <v>0</v>
      </c>
      <c r="R124" s="220" t="str">
        <f>'TABELA IIa'!R133</f>
        <v/>
      </c>
      <c r="S124" s="220" t="str">
        <f>'TABELA IIa'!S133</f>
        <v/>
      </c>
      <c r="T124" s="220" t="str">
        <f>'TABELA IIa'!T133</f>
        <v/>
      </c>
      <c r="U124" s="220" t="str">
        <f>'TABELA IIa'!U133</f>
        <v/>
      </c>
      <c r="V124" s="220">
        <f>'TABELA IIa'!V133</f>
        <v>0</v>
      </c>
      <c r="W124" s="220">
        <f>'TABELA IIa'!W133</f>
        <v>0</v>
      </c>
      <c r="X124" s="220">
        <f>'TABELA IIa'!X133</f>
        <v>0</v>
      </c>
      <c r="Y124" s="220" t="str">
        <f>'TABELA IIa'!Y133</f>
        <v/>
      </c>
      <c r="Z124" s="220" t="str">
        <f>'TABELA IIa'!Z133</f>
        <v/>
      </c>
      <c r="AA124" s="220" t="str">
        <f>'TABELA IIa'!AA133</f>
        <v/>
      </c>
      <c r="AB124" s="220" t="str">
        <f>'TABELA IIa'!AB133</f>
        <v/>
      </c>
      <c r="AC124" s="220">
        <f>'TABELA IIa'!AC133</f>
        <v>0</v>
      </c>
      <c r="AD124" s="220" t="str">
        <f>'TABELA IIa'!AD133</f>
        <v/>
      </c>
    </row>
    <row r="125" spans="1:30" s="215" customFormat="1" x14ac:dyDescent="0.2">
      <c r="A125" s="220">
        <f>'TABELA I'!$K$2</f>
        <v>0</v>
      </c>
      <c r="B125" s="220">
        <f>'TABELA I'!$K$1</f>
        <v>2022</v>
      </c>
      <c r="C125" s="220">
        <f t="shared" ref="C125:F125" si="122">C124</f>
        <v>0</v>
      </c>
      <c r="D125" s="220">
        <f t="shared" si="122"/>
        <v>0</v>
      </c>
      <c r="E125" s="220">
        <f t="shared" si="122"/>
        <v>0</v>
      </c>
      <c r="F125" s="220" t="str">
        <f t="shared" si="122"/>
        <v>Nije ocijenjen</v>
      </c>
      <c r="G125" s="220" t="str">
        <f>'TABELA IIa'!G134</f>
        <v>KTRZ, KTPO, KTO</v>
      </c>
      <c r="H125" s="220">
        <f>'TABELA IIa'!H134</f>
        <v>0</v>
      </c>
      <c r="I125" s="220">
        <f>'TABELA IIa'!I134</f>
        <v>0</v>
      </c>
      <c r="J125" s="220">
        <f>'TABELA IIa'!J134</f>
        <v>0</v>
      </c>
      <c r="K125" s="220">
        <f>'TABELA IIa'!K134</f>
        <v>0</v>
      </c>
      <c r="L125" s="220">
        <f>'TABELA IIa'!L134</f>
        <v>0</v>
      </c>
      <c r="M125" s="220">
        <f>'TABELA IIa'!M134</f>
        <v>0</v>
      </c>
      <c r="N125" s="220">
        <f>'TABELA IIa'!N134</f>
        <v>0</v>
      </c>
      <c r="O125" s="220">
        <f>'TABELA IIa'!O134</f>
        <v>0</v>
      </c>
      <c r="P125" s="220">
        <f>'TABELA IIa'!P134</f>
        <v>0</v>
      </c>
      <c r="Q125" s="220">
        <f>'TABELA IIa'!Q134</f>
        <v>0</v>
      </c>
      <c r="R125" s="220" t="str">
        <f>'TABELA IIa'!R134</f>
        <v/>
      </c>
      <c r="S125" s="220" t="str">
        <f>'TABELA IIa'!S134</f>
        <v/>
      </c>
      <c r="T125" s="220" t="str">
        <f>'TABELA IIa'!T134</f>
        <v/>
      </c>
      <c r="U125" s="220" t="str">
        <f t="shared" ref="U125:AD125" si="123">U124</f>
        <v/>
      </c>
      <c r="V125" s="220">
        <f t="shared" si="123"/>
        <v>0</v>
      </c>
      <c r="W125" s="220">
        <f t="shared" si="123"/>
        <v>0</v>
      </c>
      <c r="X125" s="220">
        <f t="shared" si="123"/>
        <v>0</v>
      </c>
      <c r="Y125" s="220" t="str">
        <f t="shared" si="123"/>
        <v/>
      </c>
      <c r="Z125" s="220" t="str">
        <f t="shared" si="123"/>
        <v/>
      </c>
      <c r="AA125" s="220" t="str">
        <f t="shared" si="123"/>
        <v/>
      </c>
      <c r="AB125" s="220" t="str">
        <f t="shared" si="123"/>
        <v/>
      </c>
      <c r="AC125" s="220">
        <f t="shared" si="123"/>
        <v>0</v>
      </c>
      <c r="AD125" s="220" t="str">
        <f t="shared" si="123"/>
        <v/>
      </c>
    </row>
    <row r="126" spans="1:30" s="215" customFormat="1" x14ac:dyDescent="0.2">
      <c r="A126" s="220">
        <f>'TABELA I'!$K$2</f>
        <v>0</v>
      </c>
      <c r="B126" s="220">
        <f>'TABELA I'!$K$1</f>
        <v>2022</v>
      </c>
      <c r="C126" s="220">
        <f>'TABELA IIa'!C135</f>
        <v>0</v>
      </c>
      <c r="D126" s="220">
        <f>'TABELA IIa'!D135</f>
        <v>0</v>
      </c>
      <c r="E126" s="220">
        <f>'TABELA IIa'!E135</f>
        <v>0</v>
      </c>
      <c r="F126" s="220" t="str">
        <f>'TABELA IIa'!F135</f>
        <v>Nije ocijenjen</v>
      </c>
      <c r="G126" s="220" t="str">
        <f>'TABELA IIa'!G135</f>
        <v>KT, KTK, KTT i KTM</v>
      </c>
      <c r="H126" s="220">
        <f>'TABELA IIa'!H135</f>
        <v>0</v>
      </c>
      <c r="I126" s="220">
        <f>'TABELA IIa'!I135</f>
        <v>0</v>
      </c>
      <c r="J126" s="220">
        <f>'TABELA IIa'!J135</f>
        <v>0</v>
      </c>
      <c r="K126" s="220">
        <f>'TABELA IIa'!K135</f>
        <v>0</v>
      </c>
      <c r="L126" s="220">
        <f>'TABELA IIa'!L135</f>
        <v>0</v>
      </c>
      <c r="M126" s="220">
        <f>'TABELA IIa'!M135</f>
        <v>0</v>
      </c>
      <c r="N126" s="220">
        <f>'TABELA IIa'!N135</f>
        <v>0</v>
      </c>
      <c r="O126" s="220">
        <f>'TABELA IIa'!O135</f>
        <v>0</v>
      </c>
      <c r="P126" s="220">
        <f>'TABELA IIa'!P135</f>
        <v>0</v>
      </c>
      <c r="Q126" s="220">
        <f>'TABELA IIa'!Q135</f>
        <v>0</v>
      </c>
      <c r="R126" s="220" t="str">
        <f>'TABELA IIa'!R135</f>
        <v/>
      </c>
      <c r="S126" s="220" t="str">
        <f>'TABELA IIa'!S135</f>
        <v/>
      </c>
      <c r="T126" s="220" t="str">
        <f>'TABELA IIa'!T135</f>
        <v/>
      </c>
      <c r="U126" s="220" t="str">
        <f>'TABELA IIa'!U135</f>
        <v/>
      </c>
      <c r="V126" s="220">
        <f>'TABELA IIa'!V135</f>
        <v>0</v>
      </c>
      <c r="W126" s="220">
        <f>'TABELA IIa'!W135</f>
        <v>0</v>
      </c>
      <c r="X126" s="220">
        <f>'TABELA IIa'!X135</f>
        <v>0</v>
      </c>
      <c r="Y126" s="220" t="str">
        <f>'TABELA IIa'!Y135</f>
        <v/>
      </c>
      <c r="Z126" s="220" t="str">
        <f>'TABELA IIa'!Z135</f>
        <v/>
      </c>
      <c r="AA126" s="220" t="str">
        <f>'TABELA IIa'!AA135</f>
        <v/>
      </c>
      <c r="AB126" s="220" t="str">
        <f>'TABELA IIa'!AB135</f>
        <v/>
      </c>
      <c r="AC126" s="220">
        <f>'TABELA IIa'!AC135</f>
        <v>0</v>
      </c>
      <c r="AD126" s="220" t="str">
        <f>'TABELA IIa'!AD135</f>
        <v/>
      </c>
    </row>
    <row r="127" spans="1:30" s="215" customFormat="1" x14ac:dyDescent="0.2">
      <c r="A127" s="220">
        <f>'TABELA I'!$K$2</f>
        <v>0</v>
      </c>
      <c r="B127" s="220">
        <f>'TABELA I'!$K$1</f>
        <v>2022</v>
      </c>
      <c r="C127" s="220">
        <f t="shared" ref="C127:F127" si="124">C126</f>
        <v>0</v>
      </c>
      <c r="D127" s="220">
        <f t="shared" si="124"/>
        <v>0</v>
      </c>
      <c r="E127" s="220">
        <f t="shared" si="124"/>
        <v>0</v>
      </c>
      <c r="F127" s="220" t="str">
        <f t="shared" si="124"/>
        <v>Nije ocijenjen</v>
      </c>
      <c r="G127" s="220" t="str">
        <f>'TABELA IIa'!G136</f>
        <v>KTRZ, KTPO, KTO</v>
      </c>
      <c r="H127" s="220">
        <f>'TABELA IIa'!H136</f>
        <v>0</v>
      </c>
      <c r="I127" s="220">
        <f>'TABELA IIa'!I136</f>
        <v>0</v>
      </c>
      <c r="J127" s="220">
        <f>'TABELA IIa'!J136</f>
        <v>0</v>
      </c>
      <c r="K127" s="220">
        <f>'TABELA IIa'!K136</f>
        <v>0</v>
      </c>
      <c r="L127" s="220">
        <f>'TABELA IIa'!L136</f>
        <v>0</v>
      </c>
      <c r="M127" s="220">
        <f>'TABELA IIa'!M136</f>
        <v>0</v>
      </c>
      <c r="N127" s="220">
        <f>'TABELA IIa'!N136</f>
        <v>0</v>
      </c>
      <c r="O127" s="220">
        <f>'TABELA IIa'!O136</f>
        <v>0</v>
      </c>
      <c r="P127" s="220">
        <f>'TABELA IIa'!P136</f>
        <v>0</v>
      </c>
      <c r="Q127" s="220">
        <f>'TABELA IIa'!Q136</f>
        <v>0</v>
      </c>
      <c r="R127" s="220" t="str">
        <f>'TABELA IIa'!R136</f>
        <v/>
      </c>
      <c r="S127" s="220" t="str">
        <f>'TABELA IIa'!S136</f>
        <v/>
      </c>
      <c r="T127" s="220" t="str">
        <f>'TABELA IIa'!T136</f>
        <v/>
      </c>
      <c r="U127" s="220" t="str">
        <f t="shared" ref="U127:AD127" si="125">U126</f>
        <v/>
      </c>
      <c r="V127" s="220">
        <f t="shared" si="125"/>
        <v>0</v>
      </c>
      <c r="W127" s="220">
        <f t="shared" si="125"/>
        <v>0</v>
      </c>
      <c r="X127" s="220">
        <f t="shared" si="125"/>
        <v>0</v>
      </c>
      <c r="Y127" s="220" t="str">
        <f t="shared" si="125"/>
        <v/>
      </c>
      <c r="Z127" s="220" t="str">
        <f t="shared" si="125"/>
        <v/>
      </c>
      <c r="AA127" s="220" t="str">
        <f t="shared" si="125"/>
        <v/>
      </c>
      <c r="AB127" s="220" t="str">
        <f t="shared" si="125"/>
        <v/>
      </c>
      <c r="AC127" s="220">
        <f t="shared" si="125"/>
        <v>0</v>
      </c>
      <c r="AD127" s="220" t="str">
        <f t="shared" si="125"/>
        <v/>
      </c>
    </row>
    <row r="128" spans="1:30" s="215" customFormat="1" x14ac:dyDescent="0.2">
      <c r="A128" s="220">
        <f>'TABELA I'!$K$2</f>
        <v>0</v>
      </c>
      <c r="B128" s="220">
        <f>'TABELA I'!$K$1</f>
        <v>2022</v>
      </c>
      <c r="C128" s="220">
        <f>'TABELA IIa'!C137</f>
        <v>0</v>
      </c>
      <c r="D128" s="220">
        <f>'TABELA IIa'!D137</f>
        <v>0</v>
      </c>
      <c r="E128" s="220">
        <f>'TABELA IIa'!E137</f>
        <v>0</v>
      </c>
      <c r="F128" s="220" t="str">
        <f>'TABELA IIa'!F137</f>
        <v>Nije ocijenjen</v>
      </c>
      <c r="G128" s="220" t="str">
        <f>'TABELA IIa'!G137</f>
        <v>KT, KTK, KTT i KTM</v>
      </c>
      <c r="H128" s="220">
        <f>'TABELA IIa'!H137</f>
        <v>0</v>
      </c>
      <c r="I128" s="220">
        <f>'TABELA IIa'!I137</f>
        <v>0</v>
      </c>
      <c r="J128" s="220">
        <f>'TABELA IIa'!J137</f>
        <v>0</v>
      </c>
      <c r="K128" s="220">
        <f>'TABELA IIa'!K137</f>
        <v>0</v>
      </c>
      <c r="L128" s="220">
        <f>'TABELA IIa'!L137</f>
        <v>0</v>
      </c>
      <c r="M128" s="220">
        <f>'TABELA IIa'!M137</f>
        <v>0</v>
      </c>
      <c r="N128" s="220">
        <f>'TABELA IIa'!N137</f>
        <v>0</v>
      </c>
      <c r="O128" s="220">
        <f>'TABELA IIa'!O137</f>
        <v>0</v>
      </c>
      <c r="P128" s="220">
        <f>'TABELA IIa'!P137</f>
        <v>0</v>
      </c>
      <c r="Q128" s="220">
        <f>'TABELA IIa'!Q137</f>
        <v>0</v>
      </c>
      <c r="R128" s="220" t="str">
        <f>'TABELA IIa'!R137</f>
        <v/>
      </c>
      <c r="S128" s="220" t="str">
        <f>'TABELA IIa'!S137</f>
        <v/>
      </c>
      <c r="T128" s="220" t="str">
        <f>'TABELA IIa'!T137</f>
        <v/>
      </c>
      <c r="U128" s="220" t="str">
        <f>'TABELA IIa'!U137</f>
        <v/>
      </c>
      <c r="V128" s="220">
        <f>'TABELA IIa'!V137</f>
        <v>0</v>
      </c>
      <c r="W128" s="220">
        <f>'TABELA IIa'!W137</f>
        <v>0</v>
      </c>
      <c r="X128" s="220">
        <f>'TABELA IIa'!X137</f>
        <v>0</v>
      </c>
      <c r="Y128" s="220" t="str">
        <f>'TABELA IIa'!Y137</f>
        <v/>
      </c>
      <c r="Z128" s="220" t="str">
        <f>'TABELA IIa'!Z137</f>
        <v/>
      </c>
      <c r="AA128" s="220" t="str">
        <f>'TABELA IIa'!AA137</f>
        <v/>
      </c>
      <c r="AB128" s="220" t="str">
        <f>'TABELA IIa'!AB137</f>
        <v/>
      </c>
      <c r="AC128" s="220">
        <f>'TABELA IIa'!AC137</f>
        <v>0</v>
      </c>
      <c r="AD128" s="220" t="str">
        <f>'TABELA IIa'!AD137</f>
        <v/>
      </c>
    </row>
    <row r="129" spans="1:32" s="215" customFormat="1" x14ac:dyDescent="0.2">
      <c r="A129" s="220">
        <f>'TABELA I'!$K$2</f>
        <v>0</v>
      </c>
      <c r="B129" s="220">
        <f>'TABELA I'!$K$1</f>
        <v>2022</v>
      </c>
      <c r="C129" s="220">
        <f t="shared" ref="C129:F129" si="126">C128</f>
        <v>0</v>
      </c>
      <c r="D129" s="220">
        <f t="shared" si="126"/>
        <v>0</v>
      </c>
      <c r="E129" s="220">
        <f t="shared" si="126"/>
        <v>0</v>
      </c>
      <c r="F129" s="220" t="str">
        <f t="shared" si="126"/>
        <v>Nije ocijenjen</v>
      </c>
      <c r="G129" s="220" t="str">
        <f>'TABELA IIa'!G138</f>
        <v>KTRZ, KTPO, KTO</v>
      </c>
      <c r="H129" s="220">
        <f>'TABELA IIa'!H138</f>
        <v>0</v>
      </c>
      <c r="I129" s="220">
        <f>'TABELA IIa'!I138</f>
        <v>0</v>
      </c>
      <c r="J129" s="220">
        <f>'TABELA IIa'!J138</f>
        <v>0</v>
      </c>
      <c r="K129" s="220">
        <f>'TABELA IIa'!K138</f>
        <v>0</v>
      </c>
      <c r="L129" s="220">
        <f>'TABELA IIa'!L138</f>
        <v>0</v>
      </c>
      <c r="M129" s="220">
        <f>'TABELA IIa'!M138</f>
        <v>0</v>
      </c>
      <c r="N129" s="220">
        <f>'TABELA IIa'!N138</f>
        <v>0</v>
      </c>
      <c r="O129" s="220">
        <f>'TABELA IIa'!O138</f>
        <v>0</v>
      </c>
      <c r="P129" s="220">
        <f>'TABELA IIa'!P138</f>
        <v>0</v>
      </c>
      <c r="Q129" s="220">
        <f>'TABELA IIa'!Q138</f>
        <v>0</v>
      </c>
      <c r="R129" s="220" t="str">
        <f>'TABELA IIa'!R138</f>
        <v/>
      </c>
      <c r="S129" s="220" t="str">
        <f>'TABELA IIa'!S138</f>
        <v/>
      </c>
      <c r="T129" s="220" t="str">
        <f>'TABELA IIa'!T138</f>
        <v/>
      </c>
      <c r="U129" s="220" t="str">
        <f t="shared" ref="U129:AD129" si="127">U128</f>
        <v/>
      </c>
      <c r="V129" s="220">
        <f t="shared" si="127"/>
        <v>0</v>
      </c>
      <c r="W129" s="220">
        <f t="shared" si="127"/>
        <v>0</v>
      </c>
      <c r="X129" s="220">
        <f t="shared" si="127"/>
        <v>0</v>
      </c>
      <c r="Y129" s="220" t="str">
        <f t="shared" si="127"/>
        <v/>
      </c>
      <c r="Z129" s="220" t="str">
        <f t="shared" si="127"/>
        <v/>
      </c>
      <c r="AA129" s="220" t="str">
        <f t="shared" si="127"/>
        <v/>
      </c>
      <c r="AB129" s="220" t="str">
        <f t="shared" si="127"/>
        <v/>
      </c>
      <c r="AC129" s="220">
        <f t="shared" si="127"/>
        <v>0</v>
      </c>
      <c r="AD129" s="220" t="str">
        <f t="shared" si="127"/>
        <v/>
      </c>
    </row>
    <row r="130" spans="1:32" s="215" customFormat="1" x14ac:dyDescent="0.2">
      <c r="A130" s="220">
        <f>'TABELA I'!$K$2</f>
        <v>0</v>
      </c>
      <c r="B130" s="220">
        <f>'TABELA I'!$K$1</f>
        <v>2022</v>
      </c>
      <c r="C130" s="220">
        <f>'TABELA IIa'!C139</f>
        <v>0</v>
      </c>
      <c r="D130" s="220">
        <f>'TABELA IIa'!D139</f>
        <v>0</v>
      </c>
      <c r="E130" s="220">
        <f>'TABELA IIa'!E139</f>
        <v>0</v>
      </c>
      <c r="F130" s="220" t="str">
        <f>'TABELA IIa'!F139</f>
        <v>Nije ocijenjen</v>
      </c>
      <c r="G130" s="220" t="str">
        <f>'TABELA IIa'!G139</f>
        <v>KT, KTK, KTT i KTM</v>
      </c>
      <c r="H130" s="220">
        <f>'TABELA IIa'!H139</f>
        <v>0</v>
      </c>
      <c r="I130" s="220">
        <f>'TABELA IIa'!I139</f>
        <v>0</v>
      </c>
      <c r="J130" s="220">
        <f>'TABELA IIa'!J139</f>
        <v>0</v>
      </c>
      <c r="K130" s="220">
        <f>'TABELA IIa'!K139</f>
        <v>0</v>
      </c>
      <c r="L130" s="220">
        <f>'TABELA IIa'!L139</f>
        <v>0</v>
      </c>
      <c r="M130" s="220">
        <f>'TABELA IIa'!M139</f>
        <v>0</v>
      </c>
      <c r="N130" s="220">
        <f>'TABELA IIa'!N139</f>
        <v>0</v>
      </c>
      <c r="O130" s="220">
        <f>'TABELA IIa'!O139</f>
        <v>0</v>
      </c>
      <c r="P130" s="220">
        <f>'TABELA IIa'!P139</f>
        <v>0</v>
      </c>
      <c r="Q130" s="220">
        <f>'TABELA IIa'!Q139</f>
        <v>0</v>
      </c>
      <c r="R130" s="220" t="str">
        <f>'TABELA IIa'!R139</f>
        <v/>
      </c>
      <c r="S130" s="220" t="str">
        <f>'TABELA IIa'!S139</f>
        <v/>
      </c>
      <c r="T130" s="220" t="str">
        <f>'TABELA IIa'!T139</f>
        <v/>
      </c>
      <c r="U130" s="220" t="str">
        <f>'TABELA IIa'!U139</f>
        <v/>
      </c>
      <c r="V130" s="220">
        <f>'TABELA IIa'!V139</f>
        <v>0</v>
      </c>
      <c r="W130" s="220">
        <f>'TABELA IIa'!W139</f>
        <v>0</v>
      </c>
      <c r="X130" s="220">
        <f>'TABELA IIa'!X139</f>
        <v>0</v>
      </c>
      <c r="Y130" s="220" t="str">
        <f>'TABELA IIa'!Y139</f>
        <v/>
      </c>
      <c r="Z130" s="220" t="str">
        <f>'TABELA IIa'!Z139</f>
        <v/>
      </c>
      <c r="AA130" s="220" t="str">
        <f>'TABELA IIa'!AA139</f>
        <v/>
      </c>
      <c r="AB130" s="220" t="str">
        <f>'TABELA IIa'!AB139</f>
        <v/>
      </c>
      <c r="AC130" s="220">
        <f>'TABELA IIa'!AC139</f>
        <v>0</v>
      </c>
      <c r="AD130" s="220" t="str">
        <f>'TABELA IIa'!AD139</f>
        <v/>
      </c>
    </row>
    <row r="131" spans="1:32" s="215" customFormat="1" x14ac:dyDescent="0.2">
      <c r="A131" s="220">
        <f>'TABELA I'!$K$2</f>
        <v>0</v>
      </c>
      <c r="B131" s="220">
        <f>'TABELA I'!$K$1</f>
        <v>2022</v>
      </c>
      <c r="C131" s="220">
        <f t="shared" ref="C131:F131" si="128">C130</f>
        <v>0</v>
      </c>
      <c r="D131" s="220">
        <f t="shared" si="128"/>
        <v>0</v>
      </c>
      <c r="E131" s="220">
        <f t="shared" si="128"/>
        <v>0</v>
      </c>
      <c r="F131" s="220" t="str">
        <f t="shared" si="128"/>
        <v>Nije ocijenjen</v>
      </c>
      <c r="G131" s="220" t="str">
        <f>'TABELA IIa'!G140</f>
        <v>KTRZ, KTPO, KTO</v>
      </c>
      <c r="H131" s="220">
        <f>'TABELA IIa'!H140</f>
        <v>0</v>
      </c>
      <c r="I131" s="220">
        <f>'TABELA IIa'!I140</f>
        <v>0</v>
      </c>
      <c r="J131" s="220">
        <f>'TABELA IIa'!J140</f>
        <v>0</v>
      </c>
      <c r="K131" s="220">
        <f>'TABELA IIa'!K140</f>
        <v>0</v>
      </c>
      <c r="L131" s="220">
        <f>'TABELA IIa'!L140</f>
        <v>0</v>
      </c>
      <c r="M131" s="220">
        <f>'TABELA IIa'!M140</f>
        <v>0</v>
      </c>
      <c r="N131" s="220">
        <f>'TABELA IIa'!N140</f>
        <v>0</v>
      </c>
      <c r="O131" s="220">
        <f>'TABELA IIa'!O140</f>
        <v>0</v>
      </c>
      <c r="P131" s="220">
        <f>'TABELA IIa'!P140</f>
        <v>0</v>
      </c>
      <c r="Q131" s="220">
        <f>'TABELA IIa'!Q140</f>
        <v>0</v>
      </c>
      <c r="R131" s="220" t="str">
        <f>'TABELA IIa'!R140</f>
        <v/>
      </c>
      <c r="S131" s="220" t="str">
        <f>'TABELA IIa'!S140</f>
        <v/>
      </c>
      <c r="T131" s="220" t="str">
        <f>'TABELA IIa'!T140</f>
        <v/>
      </c>
      <c r="U131" s="220" t="str">
        <f t="shared" ref="U131:AD131" si="129">U130</f>
        <v/>
      </c>
      <c r="V131" s="220">
        <f t="shared" si="129"/>
        <v>0</v>
      </c>
      <c r="W131" s="220">
        <f t="shared" si="129"/>
        <v>0</v>
      </c>
      <c r="X131" s="220">
        <f t="shared" si="129"/>
        <v>0</v>
      </c>
      <c r="Y131" s="220" t="str">
        <f t="shared" si="129"/>
        <v/>
      </c>
      <c r="Z131" s="220" t="str">
        <f t="shared" si="129"/>
        <v/>
      </c>
      <c r="AA131" s="220" t="str">
        <f t="shared" si="129"/>
        <v/>
      </c>
      <c r="AB131" s="220" t="str">
        <f t="shared" si="129"/>
        <v/>
      </c>
      <c r="AC131" s="220">
        <f t="shared" si="129"/>
        <v>0</v>
      </c>
      <c r="AD131" s="220" t="str">
        <f t="shared" si="129"/>
        <v/>
      </c>
    </row>
    <row r="132" spans="1:32" s="215" customFormat="1" x14ac:dyDescent="0.2">
      <c r="A132" s="290"/>
      <c r="B132" s="290"/>
      <c r="C132" s="290"/>
      <c r="D132" s="290"/>
      <c r="E132" s="290"/>
      <c r="F132" s="290"/>
      <c r="G132" s="290"/>
      <c r="H132" s="290"/>
      <c r="I132" s="290"/>
      <c r="J132" s="290"/>
      <c r="K132" s="290"/>
      <c r="L132" s="290"/>
      <c r="M132" s="290"/>
      <c r="N132" s="290"/>
      <c r="O132" s="290"/>
      <c r="P132" s="290"/>
      <c r="Q132" s="290"/>
      <c r="R132" s="290"/>
      <c r="S132" s="290"/>
      <c r="T132" s="290"/>
      <c r="U132" s="290"/>
      <c r="V132" s="290"/>
      <c r="W132" s="290"/>
      <c r="X132" s="290"/>
      <c r="Y132" s="290"/>
      <c r="Z132" s="290"/>
      <c r="AA132" s="290"/>
      <c r="AB132" s="290"/>
      <c r="AC132" s="290"/>
      <c r="AD132" s="290"/>
    </row>
    <row r="133" spans="1:32" s="215" customFormat="1" x14ac:dyDescent="0.2">
      <c r="A133" s="285" t="s">
        <v>157</v>
      </c>
      <c r="B133" s="285" t="s">
        <v>158</v>
      </c>
      <c r="C133" s="285" t="s">
        <v>174</v>
      </c>
      <c r="D133" s="285" t="s">
        <v>175</v>
      </c>
      <c r="E133" s="285" t="s">
        <v>176</v>
      </c>
      <c r="F133" s="285" t="s">
        <v>177</v>
      </c>
      <c r="G133" s="288" t="s">
        <v>186</v>
      </c>
      <c r="H133" s="291"/>
      <c r="I133" s="291"/>
      <c r="J133" s="291"/>
      <c r="K133" s="291"/>
      <c r="L133" s="291"/>
      <c r="M133" s="291"/>
      <c r="N133" s="291"/>
      <c r="O133" s="291"/>
      <c r="P133" s="291"/>
      <c r="Q133" s="291"/>
      <c r="R133" s="291"/>
      <c r="S133" s="291"/>
      <c r="T133" s="291"/>
      <c r="U133" s="291"/>
      <c r="V133" s="291"/>
      <c r="W133" s="291"/>
      <c r="X133" s="291"/>
      <c r="Y133" s="291"/>
      <c r="Z133" s="291"/>
      <c r="AA133" s="291"/>
      <c r="AB133" s="291"/>
      <c r="AC133" s="291"/>
      <c r="AD133" s="291"/>
      <c r="AE133" s="216"/>
      <c r="AF133" s="216"/>
    </row>
    <row r="134" spans="1:32" x14ac:dyDescent="0.2">
      <c r="A134" s="220">
        <f>'TABELA I'!$K$2</f>
        <v>0</v>
      </c>
      <c r="B134" s="220">
        <f>'TABELA I'!$K$1</f>
        <v>2022</v>
      </c>
      <c r="C134" s="220">
        <f>'TABELA IIa'!C141</f>
        <v>0</v>
      </c>
      <c r="D134" s="220" t="str">
        <f>'TABELA IIa'!D141</f>
        <v>Glavni tužilac</v>
      </c>
      <c r="E134" s="220">
        <f>'TABELA IIa'!E141</f>
        <v>0</v>
      </c>
      <c r="F134" s="220" t="str">
        <f>'TABELA IIa'!F141</f>
        <v>Nije ocijenjen</v>
      </c>
      <c r="G134" s="220" t="str">
        <f>'TABELA IIa'!AD141</f>
        <v/>
      </c>
      <c r="H134" s="291"/>
      <c r="I134" s="291"/>
      <c r="J134" s="291"/>
      <c r="K134" s="291"/>
      <c r="L134" s="291"/>
      <c r="M134" s="291"/>
      <c r="N134" s="291"/>
      <c r="O134" s="291"/>
      <c r="P134" s="291"/>
      <c r="Q134" s="291"/>
      <c r="R134" s="291"/>
      <c r="S134" s="291"/>
      <c r="T134" s="291"/>
      <c r="U134" s="291"/>
      <c r="V134" s="291"/>
      <c r="W134" s="291"/>
      <c r="X134" s="291"/>
      <c r="Y134" s="291"/>
      <c r="Z134" s="291"/>
      <c r="AA134" s="291"/>
      <c r="AB134" s="291"/>
      <c r="AC134" s="291"/>
      <c r="AD134" s="291"/>
      <c r="AE134" s="216"/>
      <c r="AF134" s="216"/>
    </row>
    <row r="135" spans="1:32" x14ac:dyDescent="0.2">
      <c r="A135" s="220">
        <f>'TABELA I'!$K$2</f>
        <v>0</v>
      </c>
      <c r="B135" s="220">
        <f>'TABELA I'!$K$1</f>
        <v>2022</v>
      </c>
      <c r="C135" s="220">
        <f>'TABELA IIa'!C143</f>
        <v>0</v>
      </c>
      <c r="D135" s="220" t="str">
        <f>'TABELA IIa'!D143</f>
        <v>Zamjenik glavnog tužioca</v>
      </c>
      <c r="E135" s="220">
        <f>'TABELA IIa'!E143</f>
        <v>0</v>
      </c>
      <c r="F135" s="220" t="str">
        <f>'TABELA IIa'!F143</f>
        <v>Nije ocijenjen</v>
      </c>
      <c r="G135" s="220" t="str">
        <f>'TABELA IIa'!AD143</f>
        <v/>
      </c>
      <c r="H135" s="291"/>
      <c r="I135" s="291"/>
      <c r="J135" s="291"/>
      <c r="K135" s="291"/>
      <c r="L135" s="291"/>
      <c r="M135" s="291"/>
      <c r="N135" s="291"/>
      <c r="O135" s="291"/>
      <c r="P135" s="291"/>
      <c r="Q135" s="291"/>
      <c r="R135" s="291"/>
      <c r="S135" s="291"/>
      <c r="T135" s="291"/>
      <c r="U135" s="291"/>
      <c r="V135" s="291"/>
      <c r="W135" s="291"/>
      <c r="X135" s="291"/>
      <c r="Y135" s="291"/>
      <c r="Z135" s="291"/>
      <c r="AA135" s="291"/>
      <c r="AB135" s="291"/>
      <c r="AC135" s="291"/>
      <c r="AD135" s="291"/>
      <c r="AE135" s="216"/>
      <c r="AF135" s="216"/>
    </row>
    <row r="136" spans="1:32" x14ac:dyDescent="0.2">
      <c r="A136" s="220">
        <f>'TABELA I'!$K$2</f>
        <v>0</v>
      </c>
      <c r="B136" s="220">
        <f>'TABELA I'!$K$1</f>
        <v>2022</v>
      </c>
      <c r="C136" s="220">
        <f>'TABELA IIa'!C145</f>
        <v>0</v>
      </c>
      <c r="D136" s="220" t="str">
        <f>'TABELA IIa'!D145</f>
        <v>Šef odjela / odsjeka</v>
      </c>
      <c r="E136" s="220">
        <f>'TABELA IIa'!E145</f>
        <v>0</v>
      </c>
      <c r="F136" s="220" t="str">
        <f>'TABELA IIa'!F145</f>
        <v>Nije ocijenjen</v>
      </c>
      <c r="G136" s="220" t="str">
        <f>'TABELA IIa'!AD145</f>
        <v/>
      </c>
      <c r="H136" s="291"/>
      <c r="I136" s="291"/>
      <c r="J136" s="291"/>
      <c r="K136" s="291"/>
      <c r="L136" s="291"/>
      <c r="M136" s="291"/>
      <c r="N136" s="291"/>
      <c r="O136" s="291"/>
      <c r="P136" s="291"/>
      <c r="Q136" s="291"/>
      <c r="R136" s="291"/>
      <c r="S136" s="291"/>
      <c r="T136" s="291"/>
      <c r="U136" s="291"/>
      <c r="V136" s="291"/>
      <c r="W136" s="291"/>
      <c r="X136" s="291"/>
      <c r="Y136" s="291"/>
      <c r="Z136" s="291"/>
      <c r="AA136" s="291"/>
      <c r="AB136" s="291"/>
      <c r="AC136" s="291"/>
      <c r="AD136" s="291"/>
      <c r="AE136" s="216"/>
      <c r="AF136" s="216"/>
    </row>
    <row r="137" spans="1:32" x14ac:dyDescent="0.2">
      <c r="A137" s="220">
        <f>'TABELA I'!$K$2</f>
        <v>0</v>
      </c>
      <c r="B137" s="220">
        <f>'TABELA I'!$K$1</f>
        <v>2022</v>
      </c>
      <c r="C137" s="220">
        <f>'TABELA IIa'!C147</f>
        <v>0</v>
      </c>
      <c r="D137" s="220" t="str">
        <f>'TABELA IIa'!D147</f>
        <v>Tužilac</v>
      </c>
      <c r="E137" s="220">
        <f>'TABELA IIa'!E147</f>
        <v>0</v>
      </c>
      <c r="F137" s="220" t="str">
        <f>'TABELA IIa'!F147</f>
        <v>Nije ocijenjen</v>
      </c>
      <c r="G137" s="220" t="str">
        <f>'TABELA IIa'!AD147</f>
        <v/>
      </c>
      <c r="H137" s="291"/>
      <c r="I137" s="291"/>
      <c r="J137" s="291"/>
      <c r="K137" s="291"/>
      <c r="L137" s="291"/>
      <c r="M137" s="291"/>
      <c r="N137" s="291"/>
      <c r="O137" s="291"/>
      <c r="P137" s="291"/>
      <c r="Q137" s="291"/>
      <c r="R137" s="291"/>
      <c r="S137" s="291"/>
      <c r="T137" s="291"/>
      <c r="U137" s="291"/>
      <c r="V137" s="291"/>
      <c r="W137" s="291"/>
      <c r="X137" s="291"/>
      <c r="Y137" s="291"/>
      <c r="Z137" s="291"/>
      <c r="AA137" s="291"/>
      <c r="AB137" s="291"/>
      <c r="AC137" s="291"/>
      <c r="AD137" s="291"/>
      <c r="AE137" s="216"/>
      <c r="AF137" s="216"/>
    </row>
    <row r="140" spans="1:32" x14ac:dyDescent="0.2">
      <c r="A140" s="224" t="s">
        <v>228</v>
      </c>
      <c r="G140" s="357"/>
      <c r="H140" s="357"/>
      <c r="I140" s="357"/>
      <c r="J140" s="357"/>
      <c r="K140" s="357"/>
      <c r="L140" s="357"/>
      <c r="M140" s="357"/>
      <c r="N140" s="357"/>
      <c r="O140" s="357"/>
      <c r="P140" s="357"/>
      <c r="Q140" s="357"/>
      <c r="R140" s="357"/>
      <c r="S140" s="357"/>
      <c r="T140" s="357"/>
    </row>
    <row r="142" spans="1:32" s="215" customFormat="1" ht="29.25" customHeight="1" x14ac:dyDescent="0.2">
      <c r="A142" s="285" t="s">
        <v>157</v>
      </c>
      <c r="B142" s="285" t="s">
        <v>158</v>
      </c>
      <c r="C142" s="285" t="s">
        <v>174</v>
      </c>
      <c r="D142" s="285" t="s">
        <v>175</v>
      </c>
      <c r="E142" s="285" t="s">
        <v>176</v>
      </c>
      <c r="F142" s="285" t="s">
        <v>177</v>
      </c>
      <c r="G142" s="286" t="s">
        <v>159</v>
      </c>
      <c r="H142" s="286" t="s">
        <v>160</v>
      </c>
      <c r="I142" s="286" t="s">
        <v>161</v>
      </c>
      <c r="J142" s="286" t="s">
        <v>162</v>
      </c>
      <c r="K142" s="286" t="s">
        <v>163</v>
      </c>
      <c r="L142" s="286" t="s">
        <v>164</v>
      </c>
      <c r="M142" s="286" t="s">
        <v>165</v>
      </c>
      <c r="N142" s="286" t="s">
        <v>166</v>
      </c>
      <c r="O142" s="286" t="s">
        <v>167</v>
      </c>
      <c r="P142" s="286" t="s">
        <v>168</v>
      </c>
      <c r="Q142" s="286" t="s">
        <v>169</v>
      </c>
      <c r="R142" s="287" t="s">
        <v>178</v>
      </c>
      <c r="S142" s="288" t="s">
        <v>179</v>
      </c>
      <c r="T142" s="288" t="s">
        <v>180</v>
      </c>
      <c r="U142" s="288" t="s">
        <v>181</v>
      </c>
      <c r="V142" s="286" t="s">
        <v>170</v>
      </c>
      <c r="W142" s="286" t="s">
        <v>171</v>
      </c>
      <c r="X142" s="289" t="s">
        <v>172</v>
      </c>
      <c r="Y142" s="286" t="s">
        <v>173</v>
      </c>
      <c r="Z142" s="286" t="s">
        <v>182</v>
      </c>
      <c r="AA142" s="288" t="s">
        <v>183</v>
      </c>
      <c r="AB142" s="288" t="s">
        <v>184</v>
      </c>
      <c r="AC142" s="288" t="s">
        <v>185</v>
      </c>
      <c r="AD142" s="288" t="s">
        <v>186</v>
      </c>
    </row>
    <row r="143" spans="1:32" s="215" customFormat="1" x14ac:dyDescent="0.2">
      <c r="A143" s="220">
        <f>'TABELA I'!$K$2</f>
        <v>0</v>
      </c>
      <c r="B143" s="220">
        <f>'TABELA I'!$K$1</f>
        <v>2022</v>
      </c>
      <c r="C143" s="220">
        <f>'TABELA IIa'!C164</f>
        <v>0</v>
      </c>
      <c r="D143" s="220" t="str">
        <f>'TABELA IIa'!D164</f>
        <v>Glavni tužilac</v>
      </c>
      <c r="E143" s="220">
        <f>'TABELA IIa'!E164</f>
        <v>0</v>
      </c>
      <c r="F143" s="220" t="str">
        <f>'TABELA IIa'!F164</f>
        <v>Nije ocijenjen ili Nema obavezu neposredno raditi na predmetima</v>
      </c>
      <c r="G143" s="220" t="str">
        <f>'TABELA IIa'!G164</f>
        <v>KT, KTK, KTT i KTM</v>
      </c>
      <c r="H143" s="220">
        <f>'TABELA IIa'!H164</f>
        <v>0</v>
      </c>
      <c r="I143" s="220">
        <f>'TABELA IIa'!I164</f>
        <v>0</v>
      </c>
      <c r="J143" s="220">
        <f>'TABELA IIa'!J164</f>
        <v>0</v>
      </c>
      <c r="K143" s="220">
        <f>'TABELA IIa'!K164</f>
        <v>0</v>
      </c>
      <c r="L143" s="220">
        <f>'TABELA IIa'!L164</f>
        <v>0</v>
      </c>
      <c r="M143" s="220">
        <f>'TABELA IIa'!M164</f>
        <v>0</v>
      </c>
      <c r="N143" s="220">
        <f>'TABELA IIa'!N164</f>
        <v>0</v>
      </c>
      <c r="O143" s="220">
        <f>'TABELA IIa'!O164</f>
        <v>0</v>
      </c>
      <c r="P143" s="220">
        <f>'TABELA IIa'!P164</f>
        <v>0</v>
      </c>
      <c r="Q143" s="220">
        <f>'TABELA IIa'!Q164</f>
        <v>0</v>
      </c>
      <c r="R143" s="220" t="str">
        <f>'TABELA IIa'!R164</f>
        <v/>
      </c>
      <c r="S143" s="220" t="str">
        <f>'TABELA IIa'!S164</f>
        <v/>
      </c>
      <c r="T143" s="220" t="str">
        <f>'TABELA IIa'!T164</f>
        <v/>
      </c>
      <c r="U143" s="220" t="str">
        <f>'TABELA IIa'!U164</f>
        <v/>
      </c>
      <c r="V143" s="220">
        <f>'TABELA IIa'!V164</f>
        <v>0</v>
      </c>
      <c r="W143" s="220">
        <f>'TABELA IIa'!W164</f>
        <v>0</v>
      </c>
      <c r="X143" s="220">
        <f>'TABELA IIa'!X164</f>
        <v>0</v>
      </c>
      <c r="Y143" s="359" t="str">
        <f>'TABELA IIa'!Y164</f>
        <v/>
      </c>
      <c r="Z143" s="359" t="str">
        <f>'TABELA IIa'!Z164</f>
        <v/>
      </c>
      <c r="AA143" s="220" t="str">
        <f>'TABELA IIa'!AA164</f>
        <v/>
      </c>
      <c r="AB143" s="220" t="str">
        <f>'TABELA IIa'!AB164</f>
        <v/>
      </c>
      <c r="AC143" s="220">
        <f>'TABELA IIa'!AC164</f>
        <v>0</v>
      </c>
      <c r="AD143" s="220" t="str">
        <f>'TABELA IIa'!AD164</f>
        <v/>
      </c>
    </row>
    <row r="144" spans="1:32" s="215" customFormat="1" x14ac:dyDescent="0.2">
      <c r="A144" s="220">
        <f>'TABELA I'!$K$2</f>
        <v>0</v>
      </c>
      <c r="B144" s="220">
        <f>'TABELA I'!$K$1</f>
        <v>2022</v>
      </c>
      <c r="C144" s="220">
        <f>'TABELA IIa'!C164</f>
        <v>0</v>
      </c>
      <c r="D144" s="220" t="str">
        <f>'TABELA IIa'!D164</f>
        <v>Glavni tužilac</v>
      </c>
      <c r="E144" s="220">
        <f t="shared" ref="E144" si="130">E143</f>
        <v>0</v>
      </c>
      <c r="F144" s="220" t="str">
        <f>'TABELA IIa'!F164</f>
        <v>Nije ocijenjen ili Nema obavezu neposredno raditi na predmetima</v>
      </c>
      <c r="G144" s="220" t="str">
        <f>'TABELA IIa'!G165</f>
        <v>KTRZ, KTPO, KTO</v>
      </c>
      <c r="H144" s="220">
        <f>'TABELA IIa'!H165</f>
        <v>0</v>
      </c>
      <c r="I144" s="220">
        <f>'TABELA IIa'!I165</f>
        <v>0</v>
      </c>
      <c r="J144" s="220">
        <f>'TABELA IIa'!J165</f>
        <v>0</v>
      </c>
      <c r="K144" s="220">
        <f>'TABELA IIa'!K165</f>
        <v>0</v>
      </c>
      <c r="L144" s="220">
        <f>'TABELA IIa'!L165</f>
        <v>0</v>
      </c>
      <c r="M144" s="220">
        <f>'TABELA IIa'!M165</f>
        <v>0</v>
      </c>
      <c r="N144" s="220">
        <f>'TABELA IIa'!N165</f>
        <v>0</v>
      </c>
      <c r="O144" s="220">
        <f>'TABELA IIa'!O165</f>
        <v>0</v>
      </c>
      <c r="P144" s="220">
        <f>'TABELA IIa'!P165</f>
        <v>0</v>
      </c>
      <c r="Q144" s="220">
        <f>'TABELA IIa'!Q165</f>
        <v>0</v>
      </c>
      <c r="R144" s="220" t="str">
        <f>'TABELA IIa'!R165</f>
        <v/>
      </c>
      <c r="S144" s="220" t="str">
        <f>'TABELA IIa'!S165</f>
        <v/>
      </c>
      <c r="T144" s="220" t="str">
        <f>'TABELA IIa'!T165</f>
        <v/>
      </c>
      <c r="U144" s="220" t="str">
        <f>'TABELA IIa'!U164</f>
        <v/>
      </c>
      <c r="V144" s="220">
        <f>'TABELA IIa'!V164</f>
        <v>0</v>
      </c>
      <c r="W144" s="220">
        <f>'TABELA IIa'!W164</f>
        <v>0</v>
      </c>
      <c r="X144" s="220">
        <f>'TABELA IIa'!X164</f>
        <v>0</v>
      </c>
      <c r="Y144" s="359" t="str">
        <f>'TABELA IIa'!Y164</f>
        <v/>
      </c>
      <c r="Z144" s="359" t="str">
        <f>'TABELA IIa'!Z164</f>
        <v/>
      </c>
      <c r="AA144" s="220" t="str">
        <f>'TABELA IIa'!AA164</f>
        <v/>
      </c>
      <c r="AB144" s="220" t="str">
        <f>'TABELA IIa'!AB164</f>
        <v/>
      </c>
      <c r="AC144" s="220">
        <f>'TABELA IIa'!AC164</f>
        <v>0</v>
      </c>
      <c r="AD144" s="220" t="str">
        <f>'TABELA IIa'!AD164</f>
        <v/>
      </c>
    </row>
    <row r="145" spans="1:30" s="215" customFormat="1" x14ac:dyDescent="0.2">
      <c r="A145" s="225">
        <f>'TABELA I'!$K$2</f>
        <v>0</v>
      </c>
      <c r="B145" s="225">
        <f>'TABELA I'!$K$1</f>
        <v>2022</v>
      </c>
      <c r="C145" s="225">
        <f>'TABELA IIa'!C174</f>
        <v>0</v>
      </c>
      <c r="D145" s="225" t="str">
        <f>'TABELA IIa'!D174</f>
        <v>Tužilac</v>
      </c>
      <c r="E145" s="225">
        <f>'TABELA IIa'!E174</f>
        <v>0</v>
      </c>
      <c r="F145" s="225" t="str">
        <f>'TABELA IIa'!F174</f>
        <v>Nije ocijenjen</v>
      </c>
      <c r="G145" s="225" t="str">
        <f>'TABELA IIa'!G174</f>
        <v>KT, KTK, KTT i KTM</v>
      </c>
      <c r="H145" s="225">
        <f>'TABELA IIa'!H174</f>
        <v>0</v>
      </c>
      <c r="I145" s="225">
        <f>'TABELA IIa'!I174</f>
        <v>0</v>
      </c>
      <c r="J145" s="225">
        <f>'TABELA IIa'!J174</f>
        <v>0</v>
      </c>
      <c r="K145" s="225">
        <f>'TABELA IIa'!K174</f>
        <v>0</v>
      </c>
      <c r="L145" s="225">
        <f>'TABELA IIa'!L174</f>
        <v>0</v>
      </c>
      <c r="M145" s="225">
        <f>'TABELA IIa'!M174</f>
        <v>0</v>
      </c>
      <c r="N145" s="225">
        <f>'TABELA IIa'!N174</f>
        <v>0</v>
      </c>
      <c r="O145" s="225">
        <f>'TABELA IIa'!O174</f>
        <v>0</v>
      </c>
      <c r="P145" s="225">
        <f>'TABELA IIa'!P174</f>
        <v>0</v>
      </c>
      <c r="Q145" s="225">
        <f>'TABELA IIa'!Q174</f>
        <v>0</v>
      </c>
      <c r="R145" s="225" t="str">
        <f>'TABELA IIa'!R174</f>
        <v/>
      </c>
      <c r="S145" s="225" t="str">
        <f>'TABELA IIa'!S174</f>
        <v/>
      </c>
      <c r="T145" s="225" t="str">
        <f>'TABELA IIa'!T174</f>
        <v/>
      </c>
      <c r="U145" s="225" t="str">
        <f>'TABELA IIa'!U174</f>
        <v/>
      </c>
      <c r="V145" s="225">
        <f>'TABELA IIa'!V174</f>
        <v>0</v>
      </c>
      <c r="W145" s="225">
        <f>'TABELA IIa'!W174</f>
        <v>0</v>
      </c>
      <c r="X145" s="225">
        <f>'TABELA IIa'!X174</f>
        <v>0</v>
      </c>
      <c r="Y145" s="360" t="str">
        <f>'TABELA IIa'!Y174</f>
        <v/>
      </c>
      <c r="Z145" s="360" t="str">
        <f>'TABELA IIa'!Z174</f>
        <v/>
      </c>
      <c r="AA145" s="225" t="str">
        <f>'TABELA IIa'!AA174</f>
        <v/>
      </c>
      <c r="AB145" s="225" t="str">
        <f>'TABELA IIa'!AB174</f>
        <v/>
      </c>
      <c r="AC145" s="225">
        <f>'TABELA IIa'!AC174</f>
        <v>0</v>
      </c>
      <c r="AD145" s="225" t="str">
        <f>'TABELA IIa'!AD174</f>
        <v/>
      </c>
    </row>
    <row r="146" spans="1:30" s="215" customFormat="1" x14ac:dyDescent="0.2">
      <c r="A146" s="225">
        <f>'TABELA I'!$K$2</f>
        <v>0</v>
      </c>
      <c r="B146" s="225">
        <f>'TABELA I'!$K$1</f>
        <v>2022</v>
      </c>
      <c r="C146" s="225">
        <f>'TABELA IIa'!C174</f>
        <v>0</v>
      </c>
      <c r="D146" s="225" t="str">
        <f>'TABELA IIa'!D174</f>
        <v>Tužilac</v>
      </c>
      <c r="E146" s="225">
        <f>'TABELA IIa'!E174</f>
        <v>0</v>
      </c>
      <c r="F146" s="225" t="str">
        <f>'TABELA IIa'!F174</f>
        <v>Nije ocijenjen</v>
      </c>
      <c r="G146" s="225" t="str">
        <f>'TABELA IIa'!G175</f>
        <v>KTRZ, KTPO, KTO</v>
      </c>
      <c r="H146" s="225">
        <f>'TABELA IIa'!H175</f>
        <v>0</v>
      </c>
      <c r="I146" s="225">
        <f>'TABELA IIa'!I175</f>
        <v>0</v>
      </c>
      <c r="J146" s="225">
        <f>'TABELA IIa'!J175</f>
        <v>0</v>
      </c>
      <c r="K146" s="225">
        <f>'TABELA IIa'!K175</f>
        <v>0</v>
      </c>
      <c r="L146" s="225">
        <f>'TABELA IIa'!L175</f>
        <v>0</v>
      </c>
      <c r="M146" s="225">
        <f>'TABELA IIa'!M175</f>
        <v>0</v>
      </c>
      <c r="N146" s="225">
        <f>'TABELA IIa'!N175</f>
        <v>0</v>
      </c>
      <c r="O146" s="225">
        <f>'TABELA IIa'!O175</f>
        <v>0</v>
      </c>
      <c r="P146" s="225">
        <f>'TABELA IIa'!P175</f>
        <v>0</v>
      </c>
      <c r="Q146" s="225">
        <f>'TABELA IIa'!Q175</f>
        <v>0</v>
      </c>
      <c r="R146" s="225" t="str">
        <f>'TABELA IIa'!R175</f>
        <v/>
      </c>
      <c r="S146" s="225" t="str">
        <f>'TABELA IIa'!S175</f>
        <v/>
      </c>
      <c r="T146" s="225" t="str">
        <f>'TABELA IIa'!T175</f>
        <v/>
      </c>
      <c r="U146" s="225" t="str">
        <f>'TABELA IIa'!U174</f>
        <v/>
      </c>
      <c r="V146" s="225">
        <f>'TABELA IIa'!V174</f>
        <v>0</v>
      </c>
      <c r="W146" s="225">
        <f>'TABELA IIa'!W174</f>
        <v>0</v>
      </c>
      <c r="X146" s="225">
        <f>'TABELA IIa'!X174</f>
        <v>0</v>
      </c>
      <c r="Y146" s="360" t="str">
        <f>'TABELA IIa'!Y174</f>
        <v/>
      </c>
      <c r="Z146" s="360" t="str">
        <f>'TABELA IIa'!Z174</f>
        <v/>
      </c>
      <c r="AA146" s="225" t="str">
        <f>'TABELA IIa'!AA174</f>
        <v/>
      </c>
      <c r="AB146" s="225" t="str">
        <f>'TABELA IIa'!AB174</f>
        <v/>
      </c>
      <c r="AC146" s="225">
        <f>'TABELA IIa'!AC174</f>
        <v>0</v>
      </c>
      <c r="AD146" s="225" t="str">
        <f>'TABELA IIa'!AD174</f>
        <v/>
      </c>
    </row>
    <row r="147" spans="1:30" s="215" customFormat="1" x14ac:dyDescent="0.2">
      <c r="A147" s="220">
        <f>'TABELA I'!$K$2</f>
        <v>0</v>
      </c>
      <c r="B147" s="220">
        <f>'TABELA I'!$K$1</f>
        <v>2022</v>
      </c>
      <c r="C147" s="220">
        <f>'TABELA IIa'!C184</f>
        <v>0</v>
      </c>
      <c r="D147" s="220" t="str">
        <f>'TABELA IIa'!D184</f>
        <v>Šef odjela</v>
      </c>
      <c r="E147" s="220">
        <f>'TABELA IIa'!E184</f>
        <v>0</v>
      </c>
      <c r="F147" s="220" t="str">
        <f>'TABELA IIa'!F184</f>
        <v>Nije ocijenjen</v>
      </c>
      <c r="G147" s="220" t="str">
        <f>'TABELA IIa'!G184</f>
        <v>KT, KTK, KTT i KTM</v>
      </c>
      <c r="H147" s="220">
        <f>'TABELA IIa'!H184</f>
        <v>0</v>
      </c>
      <c r="I147" s="220">
        <f>'TABELA IIa'!I184</f>
        <v>0</v>
      </c>
      <c r="J147" s="220">
        <f>'TABELA IIa'!J184</f>
        <v>0</v>
      </c>
      <c r="K147" s="220">
        <f>'TABELA IIa'!K184</f>
        <v>0</v>
      </c>
      <c r="L147" s="220">
        <f>'TABELA IIa'!L184</f>
        <v>0</v>
      </c>
      <c r="M147" s="220">
        <f>'TABELA IIa'!M184</f>
        <v>0</v>
      </c>
      <c r="N147" s="220">
        <f>'TABELA IIa'!N184</f>
        <v>0</v>
      </c>
      <c r="O147" s="220">
        <f>'TABELA IIa'!O184</f>
        <v>0</v>
      </c>
      <c r="P147" s="220">
        <f>'TABELA IIa'!P184</f>
        <v>0</v>
      </c>
      <c r="Q147" s="220">
        <f>'TABELA IIa'!Q184</f>
        <v>0</v>
      </c>
      <c r="R147" s="220" t="str">
        <f>'TABELA IIa'!R184</f>
        <v/>
      </c>
      <c r="S147" s="220" t="str">
        <f>'TABELA IIa'!S184</f>
        <v/>
      </c>
      <c r="T147" s="220" t="str">
        <f>'TABELA IIa'!T184</f>
        <v/>
      </c>
      <c r="U147" s="220" t="str">
        <f>'TABELA IIa'!U184</f>
        <v/>
      </c>
      <c r="V147" s="220">
        <f>'TABELA IIa'!V184</f>
        <v>0</v>
      </c>
      <c r="W147" s="220">
        <f>'TABELA IIa'!W184</f>
        <v>0</v>
      </c>
      <c r="X147" s="220">
        <f>'TABELA IIa'!X184</f>
        <v>0</v>
      </c>
      <c r="Y147" s="220" t="str">
        <f>'TABELA IIa'!Y184</f>
        <v/>
      </c>
      <c r="Z147" s="220" t="str">
        <f>'TABELA IIa'!Z184</f>
        <v/>
      </c>
      <c r="AA147" s="220" t="str">
        <f>'TABELA IIa'!AA184</f>
        <v/>
      </c>
      <c r="AB147" s="220" t="str">
        <f>'TABELA IIa'!AB184</f>
        <v/>
      </c>
      <c r="AC147" s="220">
        <f>'TABELA IIa'!AC184</f>
        <v>0</v>
      </c>
      <c r="AD147" s="220" t="str">
        <f>'TABELA IIa'!AD184</f>
        <v/>
      </c>
    </row>
    <row r="148" spans="1:30" s="215" customFormat="1" x14ac:dyDescent="0.2">
      <c r="A148" s="220">
        <f>'TABELA I'!$K$2</f>
        <v>0</v>
      </c>
      <c r="B148" s="220">
        <f>'TABELA I'!$K$1</f>
        <v>2022</v>
      </c>
      <c r="C148" s="220">
        <f>'TABELA IIa'!C184</f>
        <v>0</v>
      </c>
      <c r="D148" s="220" t="str">
        <f>'TABELA IIa'!D184</f>
        <v>Šef odjela</v>
      </c>
      <c r="E148" s="220">
        <f>'TABELA IIa'!E184</f>
        <v>0</v>
      </c>
      <c r="F148" s="220" t="str">
        <f>'TABELA IIa'!F184</f>
        <v>Nije ocijenjen</v>
      </c>
      <c r="G148" s="220" t="str">
        <f>'TABELA IIa'!G185</f>
        <v>KTRZ, KTPO, KTO</v>
      </c>
      <c r="H148" s="220">
        <f>'TABELA IIa'!H185</f>
        <v>0</v>
      </c>
      <c r="I148" s="220">
        <f>'TABELA IIa'!I185</f>
        <v>0</v>
      </c>
      <c r="J148" s="220">
        <f>'TABELA IIa'!J185</f>
        <v>0</v>
      </c>
      <c r="K148" s="220">
        <f>'TABELA IIa'!K185</f>
        <v>0</v>
      </c>
      <c r="L148" s="220">
        <f>'TABELA IIa'!L185</f>
        <v>0</v>
      </c>
      <c r="M148" s="220">
        <f>'TABELA IIa'!M185</f>
        <v>0</v>
      </c>
      <c r="N148" s="220">
        <f>'TABELA IIa'!N185</f>
        <v>0</v>
      </c>
      <c r="O148" s="220">
        <f>'TABELA IIa'!O185</f>
        <v>0</v>
      </c>
      <c r="P148" s="220">
        <f>'TABELA IIa'!P185</f>
        <v>0</v>
      </c>
      <c r="Q148" s="220">
        <f>'TABELA IIa'!Q185</f>
        <v>0</v>
      </c>
      <c r="R148" s="220" t="str">
        <f>'TABELA IIa'!R185</f>
        <v/>
      </c>
      <c r="S148" s="220" t="str">
        <f>'TABELA IIa'!S185</f>
        <v/>
      </c>
      <c r="T148" s="220" t="str">
        <f>'TABELA IIa'!T185</f>
        <v/>
      </c>
      <c r="U148" s="220" t="str">
        <f>'TABELA IIa'!U184</f>
        <v/>
      </c>
      <c r="V148" s="220">
        <f>'TABELA IIa'!V184</f>
        <v>0</v>
      </c>
      <c r="W148" s="220">
        <f>'TABELA IIa'!W184</f>
        <v>0</v>
      </c>
      <c r="X148" s="220">
        <f>'TABELA IIa'!X184</f>
        <v>0</v>
      </c>
      <c r="Y148" s="220" t="str">
        <f>'TABELA IIa'!Y184</f>
        <v/>
      </c>
      <c r="Z148" s="220" t="str">
        <f>'TABELA IIa'!Z184</f>
        <v/>
      </c>
      <c r="AA148" s="220" t="str">
        <f>'TABELA IIa'!AA184</f>
        <v/>
      </c>
      <c r="AB148" s="220" t="str">
        <f>'TABELA IIa'!AB184</f>
        <v/>
      </c>
      <c r="AC148" s="220">
        <f>'TABELA IIa'!AC184</f>
        <v>0</v>
      </c>
      <c r="AD148" s="220" t="str">
        <f>'TABELA IIa'!AD184</f>
        <v/>
      </c>
    </row>
    <row r="149" spans="1:30" s="215" customFormat="1" x14ac:dyDescent="0.2">
      <c r="A149" s="225">
        <f>'TABELA I'!$K$2</f>
        <v>0</v>
      </c>
      <c r="B149" s="225">
        <f>'TABELA I'!$K$1</f>
        <v>2022</v>
      </c>
      <c r="C149" s="225">
        <f>'TABELA IIa'!C194</f>
        <v>0</v>
      </c>
      <c r="D149" s="225" t="str">
        <f>'TABELA IIa'!D194</f>
        <v>Šef odsjeka</v>
      </c>
      <c r="E149" s="225">
        <f>'TABELA IIa'!E194</f>
        <v>0</v>
      </c>
      <c r="F149" s="225" t="str">
        <f>'TABELA IIa'!F194</f>
        <v>Nije ocijenjen</v>
      </c>
      <c r="G149" s="225" t="str">
        <f>'TABELA IIa'!G194</f>
        <v>KT, KTK, KTT i KTM</v>
      </c>
      <c r="H149" s="225">
        <f>'TABELA IIa'!H194</f>
        <v>0</v>
      </c>
      <c r="I149" s="225">
        <f>'TABELA IIa'!I194</f>
        <v>0</v>
      </c>
      <c r="J149" s="225">
        <f>'TABELA IIa'!J194</f>
        <v>0</v>
      </c>
      <c r="K149" s="225">
        <f>'TABELA IIa'!K194</f>
        <v>0</v>
      </c>
      <c r="L149" s="225">
        <f>'TABELA IIa'!L194</f>
        <v>0</v>
      </c>
      <c r="M149" s="225">
        <f>'TABELA IIa'!M194</f>
        <v>0</v>
      </c>
      <c r="N149" s="225">
        <f>'TABELA IIa'!N194</f>
        <v>0</v>
      </c>
      <c r="O149" s="225">
        <f>'TABELA IIa'!O194</f>
        <v>0</v>
      </c>
      <c r="P149" s="225">
        <f>'TABELA IIa'!P194</f>
        <v>0</v>
      </c>
      <c r="Q149" s="225">
        <f>'TABELA IIa'!Q194</f>
        <v>0</v>
      </c>
      <c r="R149" s="225" t="str">
        <f>'TABELA IIa'!R194</f>
        <v/>
      </c>
      <c r="S149" s="225" t="str">
        <f>'TABELA IIa'!S194</f>
        <v/>
      </c>
      <c r="T149" s="225" t="str">
        <f>'TABELA IIa'!T194</f>
        <v/>
      </c>
      <c r="U149" s="225" t="str">
        <f>'TABELA IIa'!U194</f>
        <v/>
      </c>
      <c r="V149" s="225">
        <f>'TABELA IIa'!V194</f>
        <v>0</v>
      </c>
      <c r="W149" s="225">
        <f>'TABELA IIa'!W194</f>
        <v>0</v>
      </c>
      <c r="X149" s="225">
        <f>'TABELA IIa'!X194</f>
        <v>0</v>
      </c>
      <c r="Y149" s="225" t="str">
        <f>'TABELA IIa'!Y194</f>
        <v/>
      </c>
      <c r="Z149" s="225" t="str">
        <f>'TABELA IIa'!Z194</f>
        <v/>
      </c>
      <c r="AA149" s="225" t="str">
        <f>'TABELA IIa'!AA194</f>
        <v/>
      </c>
      <c r="AB149" s="225" t="str">
        <f>'TABELA IIa'!AB194</f>
        <v/>
      </c>
      <c r="AC149" s="225">
        <f>'TABELA IIa'!AC194</f>
        <v>0</v>
      </c>
      <c r="AD149" s="225" t="str">
        <f>'TABELA IIa'!AD194</f>
        <v/>
      </c>
    </row>
    <row r="150" spans="1:30" s="215" customFormat="1" x14ac:dyDescent="0.2">
      <c r="A150" s="225">
        <f>'TABELA I'!$K$2</f>
        <v>0</v>
      </c>
      <c r="B150" s="225">
        <f>'TABELA I'!$K$1</f>
        <v>2022</v>
      </c>
      <c r="C150" s="225">
        <f>'TABELA IIa'!C194</f>
        <v>0</v>
      </c>
      <c r="D150" s="225" t="str">
        <f>'TABELA IIa'!D194</f>
        <v>Šef odsjeka</v>
      </c>
      <c r="E150" s="225">
        <f>'TABELA IIa'!E194</f>
        <v>0</v>
      </c>
      <c r="F150" s="225" t="str">
        <f>'TABELA IIa'!F194</f>
        <v>Nije ocijenjen</v>
      </c>
      <c r="G150" s="225" t="str">
        <f>'TABELA IIa'!G195</f>
        <v>KTRZ, KTPO, KTO</v>
      </c>
      <c r="H150" s="225">
        <f>'TABELA IIa'!H195</f>
        <v>0</v>
      </c>
      <c r="I150" s="225">
        <f>'TABELA IIa'!I195</f>
        <v>0</v>
      </c>
      <c r="J150" s="225">
        <f>'TABELA IIa'!J195</f>
        <v>0</v>
      </c>
      <c r="K150" s="225">
        <f>'TABELA IIa'!K195</f>
        <v>0</v>
      </c>
      <c r="L150" s="225">
        <f>'TABELA IIa'!L195</f>
        <v>0</v>
      </c>
      <c r="M150" s="225">
        <f>'TABELA IIa'!M195</f>
        <v>0</v>
      </c>
      <c r="N150" s="225">
        <f>'TABELA IIa'!N195</f>
        <v>0</v>
      </c>
      <c r="O150" s="225">
        <f>'TABELA IIa'!O195</f>
        <v>0</v>
      </c>
      <c r="P150" s="225">
        <f>'TABELA IIa'!P195</f>
        <v>0</v>
      </c>
      <c r="Q150" s="225">
        <f>'TABELA IIa'!Q195</f>
        <v>0</v>
      </c>
      <c r="R150" s="225" t="str">
        <f>'TABELA IIa'!R195</f>
        <v/>
      </c>
      <c r="S150" s="225" t="str">
        <f>'TABELA IIa'!S195</f>
        <v/>
      </c>
      <c r="T150" s="225" t="str">
        <f>'TABELA IIa'!T195</f>
        <v/>
      </c>
      <c r="U150" s="225" t="str">
        <f>'TABELA IIa'!U194</f>
        <v/>
      </c>
      <c r="V150" s="225">
        <f>'TABELA IIa'!V194</f>
        <v>0</v>
      </c>
      <c r="W150" s="225">
        <f>'TABELA IIa'!W194</f>
        <v>0</v>
      </c>
      <c r="X150" s="225">
        <f>'TABELA IIa'!X194</f>
        <v>0</v>
      </c>
      <c r="Y150" s="225" t="str">
        <f>'TABELA IIa'!Y194</f>
        <v/>
      </c>
      <c r="Z150" s="225" t="str">
        <f>'TABELA IIa'!Z194</f>
        <v/>
      </c>
      <c r="AA150" s="225" t="str">
        <f>'TABELA IIa'!AA194</f>
        <v/>
      </c>
      <c r="AB150" s="225" t="str">
        <f>'TABELA IIa'!AB194</f>
        <v/>
      </c>
      <c r="AC150" s="225">
        <f>'TABELA IIa'!AC194</f>
        <v>0</v>
      </c>
      <c r="AD150" s="225" t="str">
        <f>'TABELA IIa'!AD194</f>
        <v/>
      </c>
    </row>
    <row r="151" spans="1:30" s="215" customFormat="1" x14ac:dyDescent="0.2">
      <c r="A151" s="220">
        <f>'TABELA I'!$K$2</f>
        <v>0</v>
      </c>
      <c r="B151" s="220">
        <f>'TABELA I'!$K$1</f>
        <v>2022</v>
      </c>
      <c r="C151" s="220">
        <f>'TABELA IIa'!C204</f>
        <v>0</v>
      </c>
      <c r="D151" s="220" t="str">
        <f>'TABELA IIa'!D204</f>
        <v>Tužilac</v>
      </c>
      <c r="E151" s="220">
        <f>'TABELA IIa'!E204</f>
        <v>0</v>
      </c>
      <c r="F151" s="220" t="str">
        <f>'TABELA IIa'!F204</f>
        <v>Nije ocijenjen</v>
      </c>
      <c r="G151" s="220" t="str">
        <f>'TABELA IIa'!G204</f>
        <v>KT, KTK, KTT i KTM</v>
      </c>
      <c r="H151" s="220">
        <f>'TABELA IIa'!H204</f>
        <v>0</v>
      </c>
      <c r="I151" s="220">
        <f>'TABELA IIa'!I204</f>
        <v>0</v>
      </c>
      <c r="J151" s="220">
        <f>'TABELA IIa'!J204</f>
        <v>0</v>
      </c>
      <c r="K151" s="220">
        <f>'TABELA IIa'!K204</f>
        <v>0</v>
      </c>
      <c r="L151" s="220">
        <f>'TABELA IIa'!L204</f>
        <v>0</v>
      </c>
      <c r="M151" s="220">
        <f>'TABELA IIa'!M204</f>
        <v>0</v>
      </c>
      <c r="N151" s="220">
        <f>'TABELA IIa'!N204</f>
        <v>0</v>
      </c>
      <c r="O151" s="220">
        <f>'TABELA IIa'!O204</f>
        <v>0</v>
      </c>
      <c r="P151" s="220">
        <f>'TABELA IIa'!P204</f>
        <v>0</v>
      </c>
      <c r="Q151" s="220">
        <f>'TABELA IIa'!Q204</f>
        <v>0</v>
      </c>
      <c r="R151" s="220" t="str">
        <f>'TABELA IIa'!R204</f>
        <v/>
      </c>
      <c r="S151" s="220" t="str">
        <f>'TABELA IIa'!S204</f>
        <v/>
      </c>
      <c r="T151" s="220" t="str">
        <f>'TABELA IIa'!T204</f>
        <v/>
      </c>
      <c r="U151" s="220" t="str">
        <f>'TABELA IIa'!U204</f>
        <v/>
      </c>
      <c r="V151" s="220">
        <f>'TABELA IIa'!V204</f>
        <v>0</v>
      </c>
      <c r="W151" s="220">
        <f>'TABELA IIa'!W204</f>
        <v>0</v>
      </c>
      <c r="X151" s="220">
        <f>'TABELA IIa'!X204</f>
        <v>0</v>
      </c>
      <c r="Y151" s="220" t="str">
        <f>'TABELA IIa'!Y204</f>
        <v/>
      </c>
      <c r="Z151" s="220" t="str">
        <f>'TABELA IIa'!Z204</f>
        <v/>
      </c>
      <c r="AA151" s="220" t="str">
        <f>'TABELA IIa'!AA204</f>
        <v/>
      </c>
      <c r="AB151" s="220" t="str">
        <f>'TABELA IIa'!AB204</f>
        <v/>
      </c>
      <c r="AC151" s="220">
        <f>'TABELA IIa'!AC204</f>
        <v>0</v>
      </c>
      <c r="AD151" s="220" t="str">
        <f>'TABELA IIa'!AD204</f>
        <v/>
      </c>
    </row>
    <row r="152" spans="1:30" s="215" customFormat="1" x14ac:dyDescent="0.2">
      <c r="A152" s="220">
        <f>'TABELA I'!$K$2</f>
        <v>0</v>
      </c>
      <c r="B152" s="220">
        <f>'TABELA I'!$K$1</f>
        <v>2022</v>
      </c>
      <c r="C152" s="220">
        <f>'TABELA IIa'!C204</f>
        <v>0</v>
      </c>
      <c r="D152" s="220" t="str">
        <f>'TABELA IIa'!D204</f>
        <v>Tužilac</v>
      </c>
      <c r="E152" s="220">
        <f>'TABELA IIa'!E204</f>
        <v>0</v>
      </c>
      <c r="F152" s="220" t="str">
        <f>'TABELA IIa'!F204</f>
        <v>Nije ocijenjen</v>
      </c>
      <c r="G152" s="220" t="str">
        <f>'TABELA IIa'!G205</f>
        <v>KTRZ, KTPO, KTO</v>
      </c>
      <c r="H152" s="220">
        <f>'TABELA IIa'!H205</f>
        <v>0</v>
      </c>
      <c r="I152" s="220">
        <f>'TABELA IIa'!I205</f>
        <v>0</v>
      </c>
      <c r="J152" s="220">
        <f>'TABELA IIa'!J205</f>
        <v>0</v>
      </c>
      <c r="K152" s="220">
        <f>'TABELA IIa'!K205</f>
        <v>0</v>
      </c>
      <c r="L152" s="220">
        <f>'TABELA IIa'!L205</f>
        <v>0</v>
      </c>
      <c r="M152" s="220">
        <f>'TABELA IIa'!M205</f>
        <v>0</v>
      </c>
      <c r="N152" s="220">
        <f>'TABELA IIa'!N205</f>
        <v>0</v>
      </c>
      <c r="O152" s="220">
        <f>'TABELA IIa'!O205</f>
        <v>0</v>
      </c>
      <c r="P152" s="220">
        <f>'TABELA IIa'!P205</f>
        <v>0</v>
      </c>
      <c r="Q152" s="220">
        <f>'TABELA IIa'!Q205</f>
        <v>0</v>
      </c>
      <c r="R152" s="220" t="str">
        <f>'TABELA IIa'!R205</f>
        <v/>
      </c>
      <c r="S152" s="220" t="str">
        <f>'TABELA IIa'!S205</f>
        <v/>
      </c>
      <c r="T152" s="220" t="str">
        <f>'TABELA IIa'!T205</f>
        <v/>
      </c>
      <c r="U152" s="220" t="str">
        <f>'TABELA IIa'!U204</f>
        <v/>
      </c>
      <c r="V152" s="220">
        <f>'TABELA IIa'!V204</f>
        <v>0</v>
      </c>
      <c r="W152" s="220">
        <f>'TABELA IIa'!W204</f>
        <v>0</v>
      </c>
      <c r="X152" s="220">
        <f>'TABELA IIa'!X204</f>
        <v>0</v>
      </c>
      <c r="Y152" s="220" t="str">
        <f>'TABELA IIa'!Y204</f>
        <v/>
      </c>
      <c r="Z152" s="220" t="str">
        <f>'TABELA IIa'!Z204</f>
        <v/>
      </c>
      <c r="AA152" s="220" t="str">
        <f>'TABELA IIa'!AA204</f>
        <v/>
      </c>
      <c r="AB152" s="220" t="str">
        <f>'TABELA IIa'!AB204</f>
        <v/>
      </c>
      <c r="AC152" s="220">
        <f>'TABELA IIa'!AC204</f>
        <v>0</v>
      </c>
      <c r="AD152" s="220" t="str">
        <f>'TABELA IIa'!AD204</f>
        <v/>
      </c>
    </row>
    <row r="153" spans="1:30" s="215" customFormat="1" x14ac:dyDescent="0.2">
      <c r="A153" s="225">
        <f>'TABELA I'!$K$2</f>
        <v>0</v>
      </c>
      <c r="B153" s="225">
        <f>'TABELA I'!$K$1</f>
        <v>2022</v>
      </c>
      <c r="C153" s="225">
        <f>'TABELA IIa'!C214</f>
        <v>0</v>
      </c>
      <c r="D153" s="225" t="str">
        <f>'TABELA IIa'!D214</f>
        <v>Tužilac</v>
      </c>
      <c r="E153" s="225">
        <f>'TABELA IIa'!E214</f>
        <v>0</v>
      </c>
      <c r="F153" s="225" t="str">
        <f>'TABELA IIa'!F214</f>
        <v>Nije ocijenjen</v>
      </c>
      <c r="G153" s="225" t="str">
        <f>'TABELA IIa'!G214</f>
        <v>KT, KTK, KTT i KTM</v>
      </c>
      <c r="H153" s="225">
        <f>'TABELA IIa'!H214</f>
        <v>0</v>
      </c>
      <c r="I153" s="225">
        <f>'TABELA IIa'!I214</f>
        <v>0</v>
      </c>
      <c r="J153" s="225">
        <f>'TABELA IIa'!J214</f>
        <v>0</v>
      </c>
      <c r="K153" s="225">
        <f>'TABELA IIa'!K214</f>
        <v>0</v>
      </c>
      <c r="L153" s="225">
        <f>'TABELA IIa'!L214</f>
        <v>0</v>
      </c>
      <c r="M153" s="225">
        <f>'TABELA IIa'!M214</f>
        <v>0</v>
      </c>
      <c r="N153" s="225">
        <f>'TABELA IIa'!N214</f>
        <v>0</v>
      </c>
      <c r="O153" s="225">
        <f>'TABELA IIa'!O214</f>
        <v>0</v>
      </c>
      <c r="P153" s="225">
        <f>'TABELA IIa'!P214</f>
        <v>0</v>
      </c>
      <c r="Q153" s="225">
        <f>'TABELA IIa'!Q214</f>
        <v>0</v>
      </c>
      <c r="R153" s="225" t="str">
        <f>'TABELA IIa'!R214</f>
        <v/>
      </c>
      <c r="S153" s="225" t="str">
        <f>'TABELA IIa'!S214</f>
        <v/>
      </c>
      <c r="T153" s="225" t="str">
        <f>'TABELA IIa'!T214</f>
        <v/>
      </c>
      <c r="U153" s="225" t="str">
        <f>'TABELA IIa'!U214</f>
        <v/>
      </c>
      <c r="V153" s="225">
        <f>'TABELA IIa'!V214</f>
        <v>0</v>
      </c>
      <c r="W153" s="225">
        <f>'TABELA IIa'!W214</f>
        <v>0</v>
      </c>
      <c r="X153" s="225">
        <f>'TABELA IIa'!X214</f>
        <v>0</v>
      </c>
      <c r="Y153" s="225" t="str">
        <f>'TABELA IIa'!Y214</f>
        <v/>
      </c>
      <c r="Z153" s="225" t="str">
        <f>'TABELA IIa'!Z214</f>
        <v/>
      </c>
      <c r="AA153" s="225" t="str">
        <f>'TABELA IIa'!AA214</f>
        <v/>
      </c>
      <c r="AB153" s="225" t="str">
        <f>'TABELA IIa'!AB214</f>
        <v/>
      </c>
      <c r="AC153" s="225">
        <f>'TABELA IIa'!AC214</f>
        <v>0</v>
      </c>
      <c r="AD153" s="225" t="str">
        <f>'TABELA IIa'!AD214</f>
        <v/>
      </c>
    </row>
    <row r="154" spans="1:30" s="215" customFormat="1" x14ac:dyDescent="0.2">
      <c r="A154" s="225">
        <f>'TABELA I'!$K$2</f>
        <v>0</v>
      </c>
      <c r="B154" s="225">
        <f>'TABELA I'!$K$1</f>
        <v>2022</v>
      </c>
      <c r="C154" s="225">
        <f>'TABELA IIa'!C214</f>
        <v>0</v>
      </c>
      <c r="D154" s="225" t="str">
        <f>'TABELA IIa'!D214</f>
        <v>Tužilac</v>
      </c>
      <c r="E154" s="225">
        <f>'TABELA IIa'!E214</f>
        <v>0</v>
      </c>
      <c r="F154" s="225" t="str">
        <f>'TABELA IIa'!F214</f>
        <v>Nije ocijenjen</v>
      </c>
      <c r="G154" s="225" t="str">
        <f>'TABELA IIa'!G215</f>
        <v>KTRZ, KTPO, KTO</v>
      </c>
      <c r="H154" s="225">
        <f>'TABELA IIa'!H215</f>
        <v>0</v>
      </c>
      <c r="I154" s="225">
        <f>'TABELA IIa'!I215</f>
        <v>0</v>
      </c>
      <c r="J154" s="225">
        <f>'TABELA IIa'!J215</f>
        <v>0</v>
      </c>
      <c r="K154" s="225">
        <f>'TABELA IIa'!K215</f>
        <v>0</v>
      </c>
      <c r="L154" s="225">
        <f>'TABELA IIa'!L215</f>
        <v>0</v>
      </c>
      <c r="M154" s="225">
        <f>'TABELA IIa'!M215</f>
        <v>0</v>
      </c>
      <c r="N154" s="225">
        <f>'TABELA IIa'!N215</f>
        <v>0</v>
      </c>
      <c r="O154" s="225">
        <f>'TABELA IIa'!O215</f>
        <v>0</v>
      </c>
      <c r="P154" s="225">
        <f>'TABELA IIa'!P215</f>
        <v>0</v>
      </c>
      <c r="Q154" s="225">
        <f>'TABELA IIa'!Q215</f>
        <v>0</v>
      </c>
      <c r="R154" s="225" t="str">
        <f>'TABELA IIa'!R215</f>
        <v/>
      </c>
      <c r="S154" s="225" t="str">
        <f>'TABELA IIa'!S215</f>
        <v/>
      </c>
      <c r="T154" s="225" t="str">
        <f>'TABELA IIa'!T215</f>
        <v/>
      </c>
      <c r="U154" s="225" t="str">
        <f>'TABELA IIa'!U214</f>
        <v/>
      </c>
      <c r="V154" s="225">
        <f>'TABELA IIa'!V214</f>
        <v>0</v>
      </c>
      <c r="W154" s="225">
        <f>'TABELA IIa'!W214</f>
        <v>0</v>
      </c>
      <c r="X154" s="225">
        <f>'TABELA IIa'!X214</f>
        <v>0</v>
      </c>
      <c r="Y154" s="225" t="str">
        <f>'TABELA IIa'!Y214</f>
        <v/>
      </c>
      <c r="Z154" s="225" t="str">
        <f>'TABELA IIa'!Z214</f>
        <v/>
      </c>
      <c r="AA154" s="225" t="str">
        <f>'TABELA IIa'!AA214</f>
        <v/>
      </c>
      <c r="AB154" s="225" t="str">
        <f>'TABELA IIa'!AB214</f>
        <v/>
      </c>
      <c r="AC154" s="225">
        <f>'TABELA IIa'!AC214</f>
        <v>0</v>
      </c>
      <c r="AD154" s="225" t="str">
        <f>'TABELA IIa'!AD214</f>
        <v/>
      </c>
    </row>
    <row r="155" spans="1:30" s="215" customFormat="1" x14ac:dyDescent="0.2">
      <c r="A155" s="220">
        <f>'TABELA I'!$K$2</f>
        <v>0</v>
      </c>
      <c r="B155" s="220">
        <f>'TABELA I'!$K$1</f>
        <v>2022</v>
      </c>
      <c r="C155" s="220">
        <f>'TABELA IIa'!C224</f>
        <v>0</v>
      </c>
      <c r="D155" s="220" t="str">
        <f>'TABELA IIa'!D224</f>
        <v>Tužilac</v>
      </c>
      <c r="E155" s="220">
        <f>'TABELA IIa'!E224</f>
        <v>0</v>
      </c>
      <c r="F155" s="220" t="str">
        <f>'TABELA IIa'!F224</f>
        <v>Nije ocijenjen</v>
      </c>
      <c r="G155" s="220" t="str">
        <f>'TABELA IIa'!G224</f>
        <v>KT, KTK, KTT i KTM</v>
      </c>
      <c r="H155" s="220">
        <f>'TABELA IIa'!H224</f>
        <v>0</v>
      </c>
      <c r="I155" s="220">
        <f>'TABELA IIa'!I224</f>
        <v>0</v>
      </c>
      <c r="J155" s="220">
        <f>'TABELA IIa'!J224</f>
        <v>0</v>
      </c>
      <c r="K155" s="220">
        <f>'TABELA IIa'!K224</f>
        <v>0</v>
      </c>
      <c r="L155" s="220">
        <f>'TABELA IIa'!L224</f>
        <v>0</v>
      </c>
      <c r="M155" s="220">
        <f>'TABELA IIa'!M224</f>
        <v>0</v>
      </c>
      <c r="N155" s="220">
        <f>'TABELA IIa'!N224</f>
        <v>0</v>
      </c>
      <c r="O155" s="220">
        <f>'TABELA IIa'!O224</f>
        <v>0</v>
      </c>
      <c r="P155" s="220">
        <f>'TABELA IIa'!P224</f>
        <v>0</v>
      </c>
      <c r="Q155" s="220">
        <f>'TABELA IIa'!Q224</f>
        <v>0</v>
      </c>
      <c r="R155" s="220" t="str">
        <f>'TABELA IIa'!R224</f>
        <v/>
      </c>
      <c r="S155" s="220" t="str">
        <f>'TABELA IIa'!S224</f>
        <v/>
      </c>
      <c r="T155" s="220" t="str">
        <f>'TABELA IIa'!T224</f>
        <v/>
      </c>
      <c r="U155" s="220" t="str">
        <f>'TABELA IIa'!U224</f>
        <v/>
      </c>
      <c r="V155" s="220">
        <f>'TABELA IIa'!V224</f>
        <v>0</v>
      </c>
      <c r="W155" s="220">
        <f>'TABELA IIa'!W224</f>
        <v>0</v>
      </c>
      <c r="X155" s="220">
        <f>'TABELA IIa'!X224</f>
        <v>0</v>
      </c>
      <c r="Y155" s="220" t="str">
        <f>'TABELA IIa'!Y224</f>
        <v/>
      </c>
      <c r="Z155" s="220" t="str">
        <f>'TABELA IIa'!Z224</f>
        <v/>
      </c>
      <c r="AA155" s="220" t="str">
        <f>'TABELA IIa'!AA224</f>
        <v/>
      </c>
      <c r="AB155" s="220" t="str">
        <f>'TABELA IIa'!AB224</f>
        <v/>
      </c>
      <c r="AC155" s="220">
        <f>'TABELA IIa'!AC224</f>
        <v>0</v>
      </c>
      <c r="AD155" s="220" t="str">
        <f>'TABELA IIa'!AD224</f>
        <v/>
      </c>
    </row>
    <row r="156" spans="1:30" s="215" customFormat="1" x14ac:dyDescent="0.2">
      <c r="A156" s="220">
        <f>'TABELA I'!$K$2</f>
        <v>0</v>
      </c>
      <c r="B156" s="220">
        <f>'TABELA I'!$K$1</f>
        <v>2022</v>
      </c>
      <c r="C156" s="220">
        <f>'TABELA IIa'!C224</f>
        <v>0</v>
      </c>
      <c r="D156" s="220" t="str">
        <f>'TABELA IIa'!D224</f>
        <v>Tužilac</v>
      </c>
      <c r="E156" s="220">
        <f>'TABELA IIa'!E224</f>
        <v>0</v>
      </c>
      <c r="F156" s="220" t="str">
        <f>'TABELA IIa'!F224</f>
        <v>Nije ocijenjen</v>
      </c>
      <c r="G156" s="220" t="str">
        <f>'TABELA IIa'!G225</f>
        <v>KTRZ, KTPO, KTO</v>
      </c>
      <c r="H156" s="220">
        <f>'TABELA IIa'!H225</f>
        <v>0</v>
      </c>
      <c r="I156" s="220">
        <f>'TABELA IIa'!I225</f>
        <v>0</v>
      </c>
      <c r="J156" s="220">
        <f>'TABELA IIa'!J225</f>
        <v>0</v>
      </c>
      <c r="K156" s="220">
        <f>'TABELA IIa'!K225</f>
        <v>0</v>
      </c>
      <c r="L156" s="220">
        <f>'TABELA IIa'!L225</f>
        <v>0</v>
      </c>
      <c r="M156" s="220">
        <f>'TABELA IIa'!M225</f>
        <v>0</v>
      </c>
      <c r="N156" s="220">
        <f>'TABELA IIa'!N225</f>
        <v>0</v>
      </c>
      <c r="O156" s="220">
        <f>'TABELA IIa'!O225</f>
        <v>0</v>
      </c>
      <c r="P156" s="220">
        <f>'TABELA IIa'!P225</f>
        <v>0</v>
      </c>
      <c r="Q156" s="220">
        <f>'TABELA IIa'!Q225</f>
        <v>0</v>
      </c>
      <c r="R156" s="220" t="str">
        <f>'TABELA IIa'!R225</f>
        <v/>
      </c>
      <c r="S156" s="220" t="str">
        <f>'TABELA IIa'!S225</f>
        <v/>
      </c>
      <c r="T156" s="220" t="str">
        <f>'TABELA IIa'!T225</f>
        <v/>
      </c>
      <c r="U156" s="220" t="str">
        <f>'TABELA IIa'!U224</f>
        <v/>
      </c>
      <c r="V156" s="220">
        <f>'TABELA IIa'!V224</f>
        <v>0</v>
      </c>
      <c r="W156" s="220">
        <f>'TABELA IIa'!W224</f>
        <v>0</v>
      </c>
      <c r="X156" s="220">
        <f>'TABELA IIa'!X224</f>
        <v>0</v>
      </c>
      <c r="Y156" s="220" t="str">
        <f>'TABELA IIa'!Y224</f>
        <v/>
      </c>
      <c r="Z156" s="220" t="str">
        <f>'TABELA IIa'!Z224</f>
        <v/>
      </c>
      <c r="AA156" s="220" t="str">
        <f>'TABELA IIa'!AA224</f>
        <v/>
      </c>
      <c r="AB156" s="220" t="str">
        <f>'TABELA IIa'!AB224</f>
        <v/>
      </c>
      <c r="AC156" s="220">
        <f>'TABELA IIa'!AC224</f>
        <v>0</v>
      </c>
      <c r="AD156" s="220" t="str">
        <f>'TABELA IIa'!AD224</f>
        <v/>
      </c>
    </row>
    <row r="157" spans="1:30" s="215" customFormat="1" x14ac:dyDescent="0.2">
      <c r="A157" s="225">
        <f>'TABELA I'!$K$2</f>
        <v>0</v>
      </c>
      <c r="B157" s="225">
        <f>'TABELA I'!$K$1</f>
        <v>2022</v>
      </c>
      <c r="C157" s="225">
        <f>'TABELA IIa'!C234</f>
        <v>0</v>
      </c>
      <c r="D157" s="225" t="str">
        <f>'TABELA IIa'!D234</f>
        <v>Tužilac</v>
      </c>
      <c r="E157" s="225">
        <f>'TABELA IIa'!E234</f>
        <v>0</v>
      </c>
      <c r="F157" s="225" t="str">
        <f>'TABELA IIa'!F234</f>
        <v>Nije ocijenjen</v>
      </c>
      <c r="G157" s="225" t="str">
        <f>'TABELA IIa'!G234</f>
        <v>KT, KTK, KTT i KTM</v>
      </c>
      <c r="H157" s="225">
        <f>'TABELA IIa'!H234</f>
        <v>0</v>
      </c>
      <c r="I157" s="225">
        <f>'TABELA IIa'!I234</f>
        <v>0</v>
      </c>
      <c r="J157" s="225">
        <f>'TABELA IIa'!J234</f>
        <v>0</v>
      </c>
      <c r="K157" s="225">
        <f>'TABELA IIa'!K234</f>
        <v>0</v>
      </c>
      <c r="L157" s="225">
        <f>'TABELA IIa'!L234</f>
        <v>0</v>
      </c>
      <c r="M157" s="225">
        <f>'TABELA IIa'!M234</f>
        <v>0</v>
      </c>
      <c r="N157" s="225">
        <f>'TABELA IIa'!N234</f>
        <v>0</v>
      </c>
      <c r="O157" s="225">
        <f>'TABELA IIa'!O234</f>
        <v>0</v>
      </c>
      <c r="P157" s="225">
        <f>'TABELA IIa'!P234</f>
        <v>0</v>
      </c>
      <c r="Q157" s="225">
        <f>'TABELA IIa'!Q234</f>
        <v>0</v>
      </c>
      <c r="R157" s="225" t="str">
        <f>'TABELA IIa'!R234</f>
        <v/>
      </c>
      <c r="S157" s="225" t="str">
        <f>'TABELA IIa'!S234</f>
        <v/>
      </c>
      <c r="T157" s="225" t="str">
        <f>'TABELA IIa'!T234</f>
        <v/>
      </c>
      <c r="U157" s="225" t="str">
        <f>'TABELA IIa'!U234</f>
        <v/>
      </c>
      <c r="V157" s="225">
        <f>'TABELA IIa'!V234</f>
        <v>0</v>
      </c>
      <c r="W157" s="225">
        <f>'TABELA IIa'!W234</f>
        <v>0</v>
      </c>
      <c r="X157" s="225">
        <f>'TABELA IIa'!X234</f>
        <v>0</v>
      </c>
      <c r="Y157" s="225" t="str">
        <f>'TABELA IIa'!Y234</f>
        <v/>
      </c>
      <c r="Z157" s="225" t="str">
        <f>'TABELA IIa'!Z234</f>
        <v/>
      </c>
      <c r="AA157" s="225" t="str">
        <f>'TABELA IIa'!AA234</f>
        <v/>
      </c>
      <c r="AB157" s="225" t="str">
        <f>'TABELA IIa'!AB234</f>
        <v/>
      </c>
      <c r="AC157" s="225">
        <f>'TABELA IIa'!AC234</f>
        <v>0</v>
      </c>
      <c r="AD157" s="225" t="str">
        <f>'TABELA IIa'!AD234</f>
        <v/>
      </c>
    </row>
    <row r="158" spans="1:30" s="215" customFormat="1" x14ac:dyDescent="0.2">
      <c r="A158" s="225">
        <f>'TABELA I'!$K$2</f>
        <v>0</v>
      </c>
      <c r="B158" s="225">
        <f>'TABELA I'!$K$1</f>
        <v>2022</v>
      </c>
      <c r="C158" s="225">
        <f>'TABELA IIa'!C234</f>
        <v>0</v>
      </c>
      <c r="D158" s="225" t="str">
        <f>'TABELA IIa'!D234</f>
        <v>Tužilac</v>
      </c>
      <c r="E158" s="225">
        <f>'TABELA IIa'!E234</f>
        <v>0</v>
      </c>
      <c r="F158" s="225" t="str">
        <f>'TABELA IIa'!F234</f>
        <v>Nije ocijenjen</v>
      </c>
      <c r="G158" s="225" t="str">
        <f>'TABELA IIa'!G235</f>
        <v>KTRZ, KTPO, KTO</v>
      </c>
      <c r="H158" s="225">
        <f>'TABELA IIa'!H235</f>
        <v>0</v>
      </c>
      <c r="I158" s="225">
        <f>'TABELA IIa'!I235</f>
        <v>0</v>
      </c>
      <c r="J158" s="225">
        <f>'TABELA IIa'!J235</f>
        <v>0</v>
      </c>
      <c r="K158" s="225">
        <f>'TABELA IIa'!K235</f>
        <v>0</v>
      </c>
      <c r="L158" s="225">
        <f>'TABELA IIa'!L235</f>
        <v>0</v>
      </c>
      <c r="M158" s="225">
        <f>'TABELA IIa'!M235</f>
        <v>0</v>
      </c>
      <c r="N158" s="225">
        <f>'TABELA IIa'!N235</f>
        <v>0</v>
      </c>
      <c r="O158" s="225">
        <f>'TABELA IIa'!O235</f>
        <v>0</v>
      </c>
      <c r="P158" s="225">
        <f>'TABELA IIa'!P235</f>
        <v>0</v>
      </c>
      <c r="Q158" s="225">
        <f>'TABELA IIa'!Q235</f>
        <v>0</v>
      </c>
      <c r="R158" s="225" t="str">
        <f>'TABELA IIa'!R235</f>
        <v/>
      </c>
      <c r="S158" s="225" t="str">
        <f>'TABELA IIa'!S235</f>
        <v/>
      </c>
      <c r="T158" s="225" t="str">
        <f>'TABELA IIa'!T235</f>
        <v/>
      </c>
      <c r="U158" s="225" t="str">
        <f>'TABELA IIa'!U234</f>
        <v/>
      </c>
      <c r="V158" s="225">
        <f>'TABELA IIa'!V234</f>
        <v>0</v>
      </c>
      <c r="W158" s="225">
        <f>'TABELA IIa'!W234</f>
        <v>0</v>
      </c>
      <c r="X158" s="225">
        <f>'TABELA IIa'!X234</f>
        <v>0</v>
      </c>
      <c r="Y158" s="225" t="str">
        <f>'TABELA IIa'!Y234</f>
        <v/>
      </c>
      <c r="Z158" s="225" t="str">
        <f>'TABELA IIa'!Z234</f>
        <v/>
      </c>
      <c r="AA158" s="225" t="str">
        <f>'TABELA IIa'!AA234</f>
        <v/>
      </c>
      <c r="AB158" s="225" t="str">
        <f>'TABELA IIa'!AB234</f>
        <v/>
      </c>
      <c r="AC158" s="225">
        <f>'TABELA IIa'!AC234</f>
        <v>0</v>
      </c>
      <c r="AD158" s="225" t="str">
        <f>'TABELA IIa'!AD234</f>
        <v/>
      </c>
    </row>
    <row r="159" spans="1:30" s="215" customFormat="1" x14ac:dyDescent="0.2">
      <c r="A159" s="220">
        <f>'TABELA I'!$K$2</f>
        <v>0</v>
      </c>
      <c r="B159" s="220">
        <f>'TABELA I'!$K$1</f>
        <v>2022</v>
      </c>
      <c r="C159" s="220">
        <f>'TABELA IIa'!C244</f>
        <v>0</v>
      </c>
      <c r="D159" s="220" t="str">
        <f>'TABELA IIa'!D244</f>
        <v>Tužilac</v>
      </c>
      <c r="E159" s="220">
        <f>'TABELA IIa'!E244</f>
        <v>0</v>
      </c>
      <c r="F159" s="220" t="str">
        <f>'TABELA IIa'!F244</f>
        <v>Nije ocijenjen</v>
      </c>
      <c r="G159" s="220" t="str">
        <f>'TABELA IIa'!G244</f>
        <v>KT, KTK, KTT i KTM</v>
      </c>
      <c r="H159" s="220">
        <f>'TABELA IIa'!H244</f>
        <v>0</v>
      </c>
      <c r="I159" s="220">
        <f>'TABELA IIa'!I244</f>
        <v>0</v>
      </c>
      <c r="J159" s="220">
        <f>'TABELA IIa'!J244</f>
        <v>0</v>
      </c>
      <c r="K159" s="220">
        <f>'TABELA IIa'!K244</f>
        <v>0</v>
      </c>
      <c r="L159" s="220">
        <f>'TABELA IIa'!L244</f>
        <v>0</v>
      </c>
      <c r="M159" s="220">
        <f>'TABELA IIa'!M244</f>
        <v>0</v>
      </c>
      <c r="N159" s="220">
        <f>'TABELA IIa'!N244</f>
        <v>0</v>
      </c>
      <c r="O159" s="220">
        <f>'TABELA IIa'!O244</f>
        <v>0</v>
      </c>
      <c r="P159" s="220">
        <f>'TABELA IIa'!P244</f>
        <v>0</v>
      </c>
      <c r="Q159" s="220">
        <f>'TABELA IIa'!Q244</f>
        <v>0</v>
      </c>
      <c r="R159" s="220" t="str">
        <f>'TABELA IIa'!R244</f>
        <v/>
      </c>
      <c r="S159" s="220" t="str">
        <f>'TABELA IIa'!S244</f>
        <v/>
      </c>
      <c r="T159" s="220" t="str">
        <f>'TABELA IIa'!T244</f>
        <v/>
      </c>
      <c r="U159" s="220" t="str">
        <f>'TABELA IIa'!U244</f>
        <v/>
      </c>
      <c r="V159" s="220">
        <f>'TABELA IIa'!V244</f>
        <v>0</v>
      </c>
      <c r="W159" s="220">
        <f>'TABELA IIa'!W244</f>
        <v>0</v>
      </c>
      <c r="X159" s="220">
        <f>'TABELA IIa'!X244</f>
        <v>0</v>
      </c>
      <c r="Y159" s="220" t="str">
        <f>'TABELA IIa'!Y244</f>
        <v/>
      </c>
      <c r="Z159" s="220" t="str">
        <f>'TABELA IIa'!Z244</f>
        <v/>
      </c>
      <c r="AA159" s="220" t="str">
        <f>'TABELA IIa'!AA244</f>
        <v/>
      </c>
      <c r="AB159" s="220" t="str">
        <f>'TABELA IIa'!AB244</f>
        <v/>
      </c>
      <c r="AC159" s="220">
        <f>'TABELA IIa'!AC244</f>
        <v>0</v>
      </c>
      <c r="AD159" s="220" t="str">
        <f>'TABELA IIa'!AD244</f>
        <v/>
      </c>
    </row>
    <row r="160" spans="1:30" s="215" customFormat="1" x14ac:dyDescent="0.2">
      <c r="A160" s="220">
        <f>'TABELA I'!$K$2</f>
        <v>0</v>
      </c>
      <c r="B160" s="220">
        <f>'TABELA I'!$K$1</f>
        <v>2022</v>
      </c>
      <c r="C160" s="220">
        <f>'TABELA IIa'!C244</f>
        <v>0</v>
      </c>
      <c r="D160" s="220" t="str">
        <f>'TABELA IIa'!D244</f>
        <v>Tužilac</v>
      </c>
      <c r="E160" s="220">
        <f>'TABELA IIa'!E244</f>
        <v>0</v>
      </c>
      <c r="F160" s="220" t="str">
        <f>'TABELA IIa'!F244</f>
        <v>Nije ocijenjen</v>
      </c>
      <c r="G160" s="220" t="str">
        <f>'TABELA IIa'!G245</f>
        <v>KTRZ, KTPO, KTO</v>
      </c>
      <c r="H160" s="220">
        <f>'TABELA IIa'!H245</f>
        <v>0</v>
      </c>
      <c r="I160" s="220">
        <f>'TABELA IIa'!I245</f>
        <v>0</v>
      </c>
      <c r="J160" s="220">
        <f>'TABELA IIa'!J245</f>
        <v>0</v>
      </c>
      <c r="K160" s="220">
        <f>'TABELA IIa'!K245</f>
        <v>0</v>
      </c>
      <c r="L160" s="220">
        <f>'TABELA IIa'!L245</f>
        <v>0</v>
      </c>
      <c r="M160" s="220">
        <f>'TABELA IIa'!M245</f>
        <v>0</v>
      </c>
      <c r="N160" s="220">
        <f>'TABELA IIa'!N245</f>
        <v>0</v>
      </c>
      <c r="O160" s="220">
        <f>'TABELA IIa'!O245</f>
        <v>0</v>
      </c>
      <c r="P160" s="220">
        <f>'TABELA IIa'!P245</f>
        <v>0</v>
      </c>
      <c r="Q160" s="220">
        <f>'TABELA IIa'!Q245</f>
        <v>0</v>
      </c>
      <c r="R160" s="220" t="str">
        <f>'TABELA IIa'!R245</f>
        <v/>
      </c>
      <c r="S160" s="220" t="str">
        <f>'TABELA IIa'!S245</f>
        <v/>
      </c>
      <c r="T160" s="220" t="str">
        <f>'TABELA IIa'!T245</f>
        <v/>
      </c>
      <c r="U160" s="220" t="str">
        <f>'TABELA IIa'!U244</f>
        <v/>
      </c>
      <c r="V160" s="220">
        <f>'TABELA IIa'!V244</f>
        <v>0</v>
      </c>
      <c r="W160" s="220">
        <f>'TABELA IIa'!W244</f>
        <v>0</v>
      </c>
      <c r="X160" s="220">
        <f>'TABELA IIa'!X244</f>
        <v>0</v>
      </c>
      <c r="Y160" s="220" t="str">
        <f>'TABELA IIa'!Y244</f>
        <v/>
      </c>
      <c r="Z160" s="220" t="str">
        <f>'TABELA IIa'!Z244</f>
        <v/>
      </c>
      <c r="AA160" s="220" t="str">
        <f>'TABELA IIa'!AA244</f>
        <v/>
      </c>
      <c r="AB160" s="220" t="str">
        <f>'TABELA IIa'!AB244</f>
        <v/>
      </c>
      <c r="AC160" s="220">
        <f>'TABELA IIa'!AC244</f>
        <v>0</v>
      </c>
      <c r="AD160" s="220" t="str">
        <f>'TABELA IIa'!AD244</f>
        <v/>
      </c>
    </row>
    <row r="161" spans="1:32" s="215" customFormat="1" x14ac:dyDescent="0.2">
      <c r="A161" s="225">
        <f>'TABELA I'!$K$2</f>
        <v>0</v>
      </c>
      <c r="B161" s="225">
        <f>'TABELA I'!$K$1</f>
        <v>2022</v>
      </c>
      <c r="C161" s="225">
        <f>'TABELA IIa'!C254</f>
        <v>0</v>
      </c>
      <c r="D161" s="225" t="str">
        <f>'TABELA IIa'!D254</f>
        <v>Tužilac</v>
      </c>
      <c r="E161" s="225">
        <f>'TABELA IIa'!E254</f>
        <v>0</v>
      </c>
      <c r="F161" s="225" t="str">
        <f>'TABELA IIa'!F254</f>
        <v>Nije ocijenjen</v>
      </c>
      <c r="G161" s="225" t="str">
        <f>'TABELA IIa'!G254</f>
        <v>KT, KTK, KTT i KTM</v>
      </c>
      <c r="H161" s="225">
        <f>'TABELA IIa'!H254</f>
        <v>0</v>
      </c>
      <c r="I161" s="225">
        <f>'TABELA IIa'!I254</f>
        <v>0</v>
      </c>
      <c r="J161" s="225">
        <f>'TABELA IIa'!J254</f>
        <v>0</v>
      </c>
      <c r="K161" s="225">
        <f>'TABELA IIa'!K254</f>
        <v>0</v>
      </c>
      <c r="L161" s="225">
        <f>'TABELA IIa'!L254</f>
        <v>0</v>
      </c>
      <c r="M161" s="225">
        <f>'TABELA IIa'!M254</f>
        <v>0</v>
      </c>
      <c r="N161" s="225">
        <f>'TABELA IIa'!N254</f>
        <v>0</v>
      </c>
      <c r="O161" s="225">
        <f>'TABELA IIa'!O254</f>
        <v>0</v>
      </c>
      <c r="P161" s="225">
        <f>'TABELA IIa'!P254</f>
        <v>0</v>
      </c>
      <c r="Q161" s="225">
        <f>'TABELA IIa'!Q254</f>
        <v>0</v>
      </c>
      <c r="R161" s="225" t="str">
        <f>'TABELA IIa'!R254</f>
        <v/>
      </c>
      <c r="S161" s="225" t="str">
        <f>'TABELA IIa'!S254</f>
        <v/>
      </c>
      <c r="T161" s="225" t="str">
        <f>'TABELA IIa'!T254</f>
        <v/>
      </c>
      <c r="U161" s="225" t="str">
        <f>'TABELA IIa'!U254</f>
        <v/>
      </c>
      <c r="V161" s="225">
        <f>'TABELA IIa'!V254</f>
        <v>0</v>
      </c>
      <c r="W161" s="225">
        <f>'TABELA IIa'!W254</f>
        <v>0</v>
      </c>
      <c r="X161" s="225">
        <f>'TABELA IIa'!X254</f>
        <v>0</v>
      </c>
      <c r="Y161" s="225" t="str">
        <f>'TABELA IIa'!Y254</f>
        <v/>
      </c>
      <c r="Z161" s="225" t="str">
        <f>'TABELA IIa'!Z254</f>
        <v/>
      </c>
      <c r="AA161" s="225" t="str">
        <f>'TABELA IIa'!AA254</f>
        <v/>
      </c>
      <c r="AB161" s="225" t="str">
        <f>'TABELA IIa'!AB254</f>
        <v/>
      </c>
      <c r="AC161" s="225">
        <f>'TABELA IIa'!AC254</f>
        <v>0</v>
      </c>
      <c r="AD161" s="225" t="str">
        <f>'TABELA IIa'!AD254</f>
        <v/>
      </c>
    </row>
    <row r="162" spans="1:32" s="215" customFormat="1" x14ac:dyDescent="0.2">
      <c r="A162" s="225">
        <f>'TABELA I'!$K$2</f>
        <v>0</v>
      </c>
      <c r="B162" s="225">
        <f>'TABELA I'!$K$1</f>
        <v>2022</v>
      </c>
      <c r="C162" s="225">
        <f>'TABELA IIa'!C254</f>
        <v>0</v>
      </c>
      <c r="D162" s="225" t="str">
        <f>'TABELA IIa'!D254</f>
        <v>Tužilac</v>
      </c>
      <c r="E162" s="225">
        <f>'TABELA IIa'!E254</f>
        <v>0</v>
      </c>
      <c r="F162" s="225" t="str">
        <f>'TABELA IIa'!F254</f>
        <v>Nije ocijenjen</v>
      </c>
      <c r="G162" s="225" t="str">
        <f>'TABELA IIa'!G255</f>
        <v>KTRZ, KTPO, KTO</v>
      </c>
      <c r="H162" s="225">
        <f>'TABELA IIa'!H255</f>
        <v>0</v>
      </c>
      <c r="I162" s="225">
        <f>'TABELA IIa'!I255</f>
        <v>0</v>
      </c>
      <c r="J162" s="225">
        <f>'TABELA IIa'!J255</f>
        <v>0</v>
      </c>
      <c r="K162" s="225">
        <f>'TABELA IIa'!K255</f>
        <v>0</v>
      </c>
      <c r="L162" s="225">
        <f>'TABELA IIa'!L255</f>
        <v>0</v>
      </c>
      <c r="M162" s="225">
        <f>'TABELA IIa'!M255</f>
        <v>0</v>
      </c>
      <c r="N162" s="225">
        <f>'TABELA IIa'!N255</f>
        <v>0</v>
      </c>
      <c r="O162" s="225">
        <f>'TABELA IIa'!O255</f>
        <v>0</v>
      </c>
      <c r="P162" s="225">
        <f>'TABELA IIa'!P255</f>
        <v>0</v>
      </c>
      <c r="Q162" s="225">
        <f>'TABELA IIa'!Q255</f>
        <v>0</v>
      </c>
      <c r="R162" s="225" t="str">
        <f>'TABELA IIa'!R255</f>
        <v/>
      </c>
      <c r="S162" s="225" t="str">
        <f>'TABELA IIa'!S255</f>
        <v/>
      </c>
      <c r="T162" s="225" t="str">
        <f>'TABELA IIa'!T255</f>
        <v/>
      </c>
      <c r="U162" s="225" t="str">
        <f>'TABELA IIa'!U254</f>
        <v/>
      </c>
      <c r="V162" s="225">
        <f>'TABELA IIa'!V254</f>
        <v>0</v>
      </c>
      <c r="W162" s="225">
        <f>'TABELA IIa'!W254</f>
        <v>0</v>
      </c>
      <c r="X162" s="225">
        <f>'TABELA IIa'!X254</f>
        <v>0</v>
      </c>
      <c r="Y162" s="225" t="str">
        <f>'TABELA IIa'!Y254</f>
        <v/>
      </c>
      <c r="Z162" s="225" t="str">
        <f>'TABELA IIa'!Z254</f>
        <v/>
      </c>
      <c r="AA162" s="225" t="str">
        <f>'TABELA IIa'!AA254</f>
        <v/>
      </c>
      <c r="AB162" s="225" t="str">
        <f>'TABELA IIa'!AB254</f>
        <v/>
      </c>
      <c r="AC162" s="225">
        <f>'TABELA IIa'!AC254</f>
        <v>0</v>
      </c>
      <c r="AD162" s="225" t="str">
        <f>'TABELA IIa'!AD254</f>
        <v/>
      </c>
    </row>
    <row r="165" spans="1:32" x14ac:dyDescent="0.2">
      <c r="A165" s="224" t="s">
        <v>232</v>
      </c>
      <c r="H165" s="357"/>
      <c r="I165" s="357"/>
      <c r="J165" s="357"/>
      <c r="K165" s="357"/>
      <c r="L165" s="357"/>
      <c r="M165" s="357"/>
      <c r="N165" s="357"/>
      <c r="O165" s="357"/>
      <c r="P165" s="357"/>
      <c r="Q165" s="357"/>
      <c r="R165" s="357"/>
      <c r="S165" s="357"/>
      <c r="T165" s="357"/>
    </row>
    <row r="167" spans="1:32" s="215" customFormat="1" ht="29.25" customHeight="1" x14ac:dyDescent="0.2">
      <c r="A167" s="287" t="s">
        <v>157</v>
      </c>
      <c r="B167" s="287" t="s">
        <v>158</v>
      </c>
      <c r="C167" s="287" t="s">
        <v>187</v>
      </c>
      <c r="D167" s="287" t="s">
        <v>176</v>
      </c>
      <c r="E167" s="287" t="s">
        <v>188</v>
      </c>
      <c r="F167" s="287" t="s">
        <v>177</v>
      </c>
      <c r="G167" s="286" t="s">
        <v>159</v>
      </c>
      <c r="H167" s="286" t="s">
        <v>160</v>
      </c>
      <c r="I167" s="286" t="s">
        <v>161</v>
      </c>
      <c r="J167" s="286" t="s">
        <v>162</v>
      </c>
      <c r="K167" s="286" t="s">
        <v>163</v>
      </c>
      <c r="L167" s="286" t="s">
        <v>164</v>
      </c>
      <c r="M167" s="286" t="s">
        <v>165</v>
      </c>
      <c r="N167" s="286" t="s">
        <v>166</v>
      </c>
      <c r="O167" s="286" t="s">
        <v>167</v>
      </c>
      <c r="P167" s="286" t="s">
        <v>168</v>
      </c>
      <c r="Q167" s="286" t="s">
        <v>169</v>
      </c>
      <c r="R167" s="287" t="s">
        <v>178</v>
      </c>
      <c r="S167" s="288" t="s">
        <v>179</v>
      </c>
      <c r="T167" s="288" t="s">
        <v>180</v>
      </c>
      <c r="U167" s="288" t="s">
        <v>181</v>
      </c>
      <c r="V167" s="286" t="s">
        <v>170</v>
      </c>
      <c r="W167" s="286" t="s">
        <v>171</v>
      </c>
      <c r="X167" s="289" t="s">
        <v>172</v>
      </c>
      <c r="Y167" s="286" t="s">
        <v>173</v>
      </c>
      <c r="Z167" s="286" t="s">
        <v>182</v>
      </c>
      <c r="AA167" s="288" t="s">
        <v>183</v>
      </c>
      <c r="AB167" s="288" t="s">
        <v>184</v>
      </c>
      <c r="AC167" s="288" t="s">
        <v>185</v>
      </c>
      <c r="AD167" s="288" t="s">
        <v>186</v>
      </c>
    </row>
    <row r="168" spans="1:32" x14ac:dyDescent="0.2">
      <c r="A168" s="220">
        <f>'TABELA I'!$K$2</f>
        <v>0</v>
      </c>
      <c r="B168" s="220">
        <f>'TABELA I'!$K$1</f>
        <v>2022</v>
      </c>
      <c r="C168" s="220">
        <f>'TABELA IIa'!C266</f>
        <v>0</v>
      </c>
      <c r="D168" s="220">
        <f>'TABELA IIa'!D266</f>
        <v>0</v>
      </c>
      <c r="E168" s="220">
        <f>'TABELA IIa'!E266</f>
        <v>0</v>
      </c>
      <c r="F168" s="220" t="str">
        <f>'TABELA IIa'!F266</f>
        <v>Nije ocijenjen</v>
      </c>
      <c r="G168" s="220" t="str">
        <f>'TABELA IIa'!G266</f>
        <v>KT, KTK, KTT i KTM</v>
      </c>
      <c r="H168" s="220">
        <f>'TABELA IIa'!H266</f>
        <v>0</v>
      </c>
      <c r="I168" s="220">
        <f>'TABELA IIa'!I266</f>
        <v>0</v>
      </c>
      <c r="J168" s="220">
        <f>'TABELA IIa'!J266</f>
        <v>0</v>
      </c>
      <c r="K168" s="220">
        <f>'TABELA IIa'!K266</f>
        <v>0</v>
      </c>
      <c r="L168" s="220">
        <f>'TABELA IIa'!L266</f>
        <v>0</v>
      </c>
      <c r="M168" s="220">
        <f>'TABELA IIa'!M266</f>
        <v>0</v>
      </c>
      <c r="N168" s="220">
        <f>'TABELA IIa'!N266</f>
        <v>0</v>
      </c>
      <c r="O168" s="220">
        <f>'TABELA IIa'!O266</f>
        <v>0</v>
      </c>
      <c r="P168" s="220">
        <f>'TABELA IIa'!P266</f>
        <v>0</v>
      </c>
      <c r="Q168" s="220">
        <f>'TABELA IIa'!Q266</f>
        <v>0</v>
      </c>
      <c r="R168" s="220" t="str">
        <f>'TABELA IIa'!R266</f>
        <v/>
      </c>
      <c r="S168" s="220" t="str">
        <f>'TABELA IIa'!S266</f>
        <v/>
      </c>
      <c r="T168" s="220" t="str">
        <f>'TABELA IIa'!T266</f>
        <v/>
      </c>
      <c r="U168" s="220" t="str">
        <f>'TABELA IIa'!U266</f>
        <v/>
      </c>
      <c r="V168" s="220">
        <f>'TABELA IIa'!V266</f>
        <v>0</v>
      </c>
      <c r="W168" s="220">
        <f>'TABELA IIa'!W266</f>
        <v>0</v>
      </c>
      <c r="X168" s="220">
        <f>'TABELA IIa'!X266</f>
        <v>0</v>
      </c>
      <c r="Y168" s="220" t="str">
        <f>'TABELA IIa'!Y266</f>
        <v/>
      </c>
      <c r="Z168" s="220" t="str">
        <f>'TABELA IIa'!Z266</f>
        <v/>
      </c>
      <c r="AA168" s="220" t="str">
        <f>'TABELA IIa'!AA266</f>
        <v/>
      </c>
      <c r="AB168" s="220" t="str">
        <f>'TABELA IIa'!AB266</f>
        <v/>
      </c>
      <c r="AC168" s="220">
        <f>'TABELA IIa'!AC266</f>
        <v>0</v>
      </c>
      <c r="AD168" s="220" t="str">
        <f>'TABELA IIa'!AD266</f>
        <v/>
      </c>
    </row>
    <row r="169" spans="1:32" x14ac:dyDescent="0.2">
      <c r="A169" s="220">
        <f>'TABELA I'!$K$2</f>
        <v>0</v>
      </c>
      <c r="B169" s="220">
        <f>'TABELA I'!$K$1</f>
        <v>2022</v>
      </c>
      <c r="C169" s="220">
        <f>'TABELA IIa'!C266</f>
        <v>0</v>
      </c>
      <c r="D169" s="220">
        <f>'TABELA IIa'!D266</f>
        <v>0</v>
      </c>
      <c r="E169" s="220">
        <f>'TABELA IIa'!E266</f>
        <v>0</v>
      </c>
      <c r="F169" s="220" t="str">
        <f>'TABELA IIa'!F266</f>
        <v>Nije ocijenjen</v>
      </c>
      <c r="G169" s="220" t="str">
        <f>'TABELA IIa'!G267</f>
        <v>KTRZ, KTPO, KTO</v>
      </c>
      <c r="H169" s="220">
        <f>'TABELA IIa'!H267</f>
        <v>0</v>
      </c>
      <c r="I169" s="220">
        <f>'TABELA IIa'!I267</f>
        <v>0</v>
      </c>
      <c r="J169" s="220">
        <f>'TABELA IIa'!J267</f>
        <v>0</v>
      </c>
      <c r="K169" s="220">
        <f>'TABELA IIa'!K267</f>
        <v>0</v>
      </c>
      <c r="L169" s="220">
        <f>'TABELA IIa'!L267</f>
        <v>0</v>
      </c>
      <c r="M169" s="220">
        <f>'TABELA IIa'!M267</f>
        <v>0</v>
      </c>
      <c r="N169" s="220">
        <f>'TABELA IIa'!N267</f>
        <v>0</v>
      </c>
      <c r="O169" s="220">
        <f>'TABELA IIa'!O267</f>
        <v>0</v>
      </c>
      <c r="P169" s="220">
        <f>'TABELA IIa'!P267</f>
        <v>0</v>
      </c>
      <c r="Q169" s="220">
        <f>'TABELA IIa'!Q267</f>
        <v>0</v>
      </c>
      <c r="R169" s="220" t="str">
        <f>'TABELA IIa'!R267</f>
        <v/>
      </c>
      <c r="S169" s="220" t="str">
        <f>'TABELA IIa'!S267</f>
        <v/>
      </c>
      <c r="T169" s="220" t="str">
        <f>'TABELA IIa'!T267</f>
        <v/>
      </c>
      <c r="U169" s="220" t="str">
        <f>'TABELA IIa'!U266</f>
        <v/>
      </c>
      <c r="V169" s="220">
        <f>'TABELA IIa'!V266</f>
        <v>0</v>
      </c>
      <c r="W169" s="220">
        <f>'TABELA IIa'!W266</f>
        <v>0</v>
      </c>
      <c r="X169" s="220">
        <f>'TABELA IIa'!X266</f>
        <v>0</v>
      </c>
      <c r="Y169" s="220" t="str">
        <f>'TABELA IIa'!Y266</f>
        <v/>
      </c>
      <c r="Z169" s="220" t="str">
        <f>'TABELA IIa'!Z266</f>
        <v/>
      </c>
      <c r="AA169" s="220" t="str">
        <f>'TABELA IIa'!AA266</f>
        <v/>
      </c>
      <c r="AB169" s="220" t="str">
        <f>'TABELA IIa'!AB266</f>
        <v/>
      </c>
      <c r="AC169" s="220">
        <f>'TABELA IIa'!AC266</f>
        <v>0</v>
      </c>
      <c r="AD169" s="220" t="str">
        <f>'TABELA IIa'!AD266</f>
        <v/>
      </c>
    </row>
    <row r="170" spans="1:32" x14ac:dyDescent="0.2">
      <c r="A170" s="225">
        <f>'TABELA I'!$K$2</f>
        <v>0</v>
      </c>
      <c r="B170" s="225">
        <f>'TABELA I'!$K$1</f>
        <v>2022</v>
      </c>
      <c r="C170" s="225">
        <f>'TABELA IIa'!C268</f>
        <v>0</v>
      </c>
      <c r="D170" s="225">
        <f>'TABELA IIa'!D268</f>
        <v>0</v>
      </c>
      <c r="E170" s="225">
        <f>'TABELA IIa'!E268</f>
        <v>0</v>
      </c>
      <c r="F170" s="225" t="str">
        <f>'TABELA IIa'!F268</f>
        <v>Nije ocijenjen</v>
      </c>
      <c r="G170" s="225" t="str">
        <f>'TABELA IIa'!G268</f>
        <v>KT, KTK, KTT i KTM</v>
      </c>
      <c r="H170" s="225">
        <f>'TABELA IIa'!H268</f>
        <v>0</v>
      </c>
      <c r="I170" s="225">
        <f>'TABELA IIa'!I268</f>
        <v>0</v>
      </c>
      <c r="J170" s="225">
        <f>'TABELA IIa'!J268</f>
        <v>0</v>
      </c>
      <c r="K170" s="225">
        <f>'TABELA IIa'!K268</f>
        <v>0</v>
      </c>
      <c r="L170" s="225">
        <f>'TABELA IIa'!L268</f>
        <v>0</v>
      </c>
      <c r="M170" s="225">
        <f>'TABELA IIa'!M268</f>
        <v>0</v>
      </c>
      <c r="N170" s="225">
        <f>'TABELA IIa'!N268</f>
        <v>0</v>
      </c>
      <c r="O170" s="225">
        <f>'TABELA IIa'!O268</f>
        <v>0</v>
      </c>
      <c r="P170" s="225">
        <f>'TABELA IIa'!P268</f>
        <v>0</v>
      </c>
      <c r="Q170" s="225">
        <f>'TABELA IIa'!Q268</f>
        <v>0</v>
      </c>
      <c r="R170" s="225" t="str">
        <f>'TABELA IIa'!R268</f>
        <v/>
      </c>
      <c r="S170" s="225" t="str">
        <f>'TABELA IIa'!S268</f>
        <v/>
      </c>
      <c r="T170" s="225" t="str">
        <f>'TABELA IIa'!T268</f>
        <v/>
      </c>
      <c r="U170" s="225" t="str">
        <f>'TABELA IIa'!U268</f>
        <v/>
      </c>
      <c r="V170" s="225">
        <f>'TABELA IIa'!V268</f>
        <v>0</v>
      </c>
      <c r="W170" s="225">
        <f>'TABELA IIa'!W268</f>
        <v>0</v>
      </c>
      <c r="X170" s="225">
        <f>'TABELA IIa'!X268</f>
        <v>0</v>
      </c>
      <c r="Y170" s="225" t="str">
        <f>'TABELA IIa'!Y268</f>
        <v/>
      </c>
      <c r="Z170" s="225" t="str">
        <f>'TABELA IIa'!Z268</f>
        <v/>
      </c>
      <c r="AA170" s="225" t="str">
        <f>'TABELA IIa'!AA268</f>
        <v/>
      </c>
      <c r="AB170" s="225" t="str">
        <f>'TABELA IIa'!AB268</f>
        <v/>
      </c>
      <c r="AC170" s="225">
        <f>'TABELA IIa'!AC268</f>
        <v>0</v>
      </c>
      <c r="AD170" s="225" t="str">
        <f>'TABELA IIa'!AD268</f>
        <v/>
      </c>
      <c r="AF170" s="215"/>
    </row>
    <row r="171" spans="1:32" x14ac:dyDescent="0.2">
      <c r="A171" s="225">
        <f>'TABELA I'!$K$2</f>
        <v>0</v>
      </c>
      <c r="B171" s="225">
        <f>'TABELA I'!$K$1</f>
        <v>2022</v>
      </c>
      <c r="C171" s="225">
        <f>'TABELA IIa'!C268</f>
        <v>0</v>
      </c>
      <c r="D171" s="225">
        <f>'TABELA IIa'!D268</f>
        <v>0</v>
      </c>
      <c r="E171" s="225">
        <f>'TABELA IIa'!E268</f>
        <v>0</v>
      </c>
      <c r="F171" s="225" t="str">
        <f>'TABELA IIa'!F268</f>
        <v>Nije ocijenjen</v>
      </c>
      <c r="G171" s="225" t="str">
        <f>'TABELA IIa'!G269</f>
        <v>KTRZ, KTPO, KTO</v>
      </c>
      <c r="H171" s="225">
        <f>'TABELA IIa'!H269</f>
        <v>0</v>
      </c>
      <c r="I171" s="225">
        <f>'TABELA IIa'!I269</f>
        <v>0</v>
      </c>
      <c r="J171" s="225">
        <f>'TABELA IIa'!J269</f>
        <v>0</v>
      </c>
      <c r="K171" s="225">
        <f>'TABELA IIa'!K269</f>
        <v>0</v>
      </c>
      <c r="L171" s="225">
        <f>'TABELA IIa'!L269</f>
        <v>0</v>
      </c>
      <c r="M171" s="225">
        <f>'TABELA IIa'!M269</f>
        <v>0</v>
      </c>
      <c r="N171" s="225">
        <f>'TABELA IIa'!N269</f>
        <v>0</v>
      </c>
      <c r="O171" s="225">
        <f>'TABELA IIa'!O269</f>
        <v>0</v>
      </c>
      <c r="P171" s="225">
        <f>'TABELA IIa'!P269</f>
        <v>0</v>
      </c>
      <c r="Q171" s="225">
        <f>'TABELA IIa'!Q269</f>
        <v>0</v>
      </c>
      <c r="R171" s="225" t="str">
        <f>'TABELA IIa'!R269</f>
        <v/>
      </c>
      <c r="S171" s="225" t="str">
        <f>'TABELA IIa'!S269</f>
        <v/>
      </c>
      <c r="T171" s="225" t="str">
        <f>'TABELA IIa'!T269</f>
        <v/>
      </c>
      <c r="U171" s="225" t="str">
        <f>'TABELA IIa'!U268</f>
        <v/>
      </c>
      <c r="V171" s="225">
        <f>'TABELA IIa'!V268</f>
        <v>0</v>
      </c>
      <c r="W171" s="225">
        <f>'TABELA IIa'!W268</f>
        <v>0</v>
      </c>
      <c r="X171" s="225">
        <f>'TABELA IIa'!X268</f>
        <v>0</v>
      </c>
      <c r="Y171" s="225" t="str">
        <f>'TABELA IIa'!Y268</f>
        <v/>
      </c>
      <c r="Z171" s="225" t="str">
        <f>'TABELA IIa'!Z268</f>
        <v/>
      </c>
      <c r="AA171" s="225" t="str">
        <f>'TABELA IIa'!AA268</f>
        <v/>
      </c>
      <c r="AB171" s="225" t="str">
        <f>'TABELA IIa'!AB268</f>
        <v/>
      </c>
      <c r="AC171" s="225">
        <f>'TABELA IIa'!AC268</f>
        <v>0</v>
      </c>
      <c r="AD171" s="225" t="str">
        <f>'TABELA IIa'!AD268</f>
        <v/>
      </c>
      <c r="AF171" s="215"/>
    </row>
    <row r="172" spans="1:32" x14ac:dyDescent="0.2">
      <c r="A172" s="220">
        <f>'TABELA I'!$K$2</f>
        <v>0</v>
      </c>
      <c r="B172" s="220">
        <f>'TABELA I'!$K$1</f>
        <v>2022</v>
      </c>
      <c r="C172" s="220">
        <f>'TABELA IIa'!C270</f>
        <v>0</v>
      </c>
      <c r="D172" s="220">
        <f>'TABELA IIa'!D270</f>
        <v>0</v>
      </c>
      <c r="E172" s="220">
        <f>'TABELA IIa'!E270</f>
        <v>0</v>
      </c>
      <c r="F172" s="220" t="str">
        <f>'TABELA IIa'!F270</f>
        <v>Nije ocijenjen</v>
      </c>
      <c r="G172" s="220" t="str">
        <f>'TABELA IIa'!G270</f>
        <v>KT, KTK, KTT i KTM</v>
      </c>
      <c r="H172" s="220">
        <f>'TABELA IIa'!H270</f>
        <v>0</v>
      </c>
      <c r="I172" s="220">
        <f>'TABELA IIa'!I270</f>
        <v>0</v>
      </c>
      <c r="J172" s="220">
        <f>'TABELA IIa'!J270</f>
        <v>0</v>
      </c>
      <c r="K172" s="220">
        <f>'TABELA IIa'!K270</f>
        <v>0</v>
      </c>
      <c r="L172" s="220">
        <f>'TABELA IIa'!L270</f>
        <v>0</v>
      </c>
      <c r="M172" s="220">
        <f>'TABELA IIa'!M270</f>
        <v>0</v>
      </c>
      <c r="N172" s="220">
        <f>'TABELA IIa'!N270</f>
        <v>0</v>
      </c>
      <c r="O172" s="220">
        <f>'TABELA IIa'!O270</f>
        <v>0</v>
      </c>
      <c r="P172" s="220">
        <f>'TABELA IIa'!P270</f>
        <v>0</v>
      </c>
      <c r="Q172" s="220">
        <f>'TABELA IIa'!Q270</f>
        <v>0</v>
      </c>
      <c r="R172" s="220" t="str">
        <f>'TABELA IIa'!R270</f>
        <v/>
      </c>
      <c r="S172" s="220" t="str">
        <f>'TABELA IIa'!S270</f>
        <v/>
      </c>
      <c r="T172" s="220" t="str">
        <f>'TABELA IIa'!T270</f>
        <v/>
      </c>
      <c r="U172" s="220" t="str">
        <f>'TABELA IIa'!U270</f>
        <v/>
      </c>
      <c r="V172" s="220">
        <f>'TABELA IIa'!V270</f>
        <v>0</v>
      </c>
      <c r="W172" s="220">
        <f>'TABELA IIa'!W270</f>
        <v>0</v>
      </c>
      <c r="X172" s="220">
        <f>'TABELA IIa'!X270</f>
        <v>0</v>
      </c>
      <c r="Y172" s="220" t="str">
        <f>'TABELA IIa'!Y270</f>
        <v/>
      </c>
      <c r="Z172" s="220" t="str">
        <f>'TABELA IIa'!Z270</f>
        <v/>
      </c>
      <c r="AA172" s="220" t="str">
        <f>'TABELA IIa'!AA270</f>
        <v/>
      </c>
      <c r="AB172" s="220" t="str">
        <f>'TABELA IIa'!AB270</f>
        <v/>
      </c>
      <c r="AC172" s="220">
        <f>'TABELA IIa'!AC270</f>
        <v>0</v>
      </c>
      <c r="AD172" s="220" t="str">
        <f>'TABELA IIa'!AD270</f>
        <v/>
      </c>
      <c r="AF172" s="215"/>
    </row>
    <row r="173" spans="1:32" x14ac:dyDescent="0.2">
      <c r="A173" s="220">
        <f>'TABELA I'!$K$2</f>
        <v>0</v>
      </c>
      <c r="B173" s="220">
        <f>'TABELA I'!$K$1</f>
        <v>2022</v>
      </c>
      <c r="C173" s="220">
        <f>'TABELA IIa'!C270</f>
        <v>0</v>
      </c>
      <c r="D173" s="220">
        <f>'TABELA IIa'!D270</f>
        <v>0</v>
      </c>
      <c r="E173" s="220">
        <f>'TABELA IIa'!E270</f>
        <v>0</v>
      </c>
      <c r="F173" s="220" t="str">
        <f>'TABELA IIa'!F270</f>
        <v>Nije ocijenjen</v>
      </c>
      <c r="G173" s="220" t="str">
        <f>'TABELA IIa'!G271</f>
        <v>KTRZ, KTPO, KTO</v>
      </c>
      <c r="H173" s="220">
        <f>'TABELA IIa'!H271</f>
        <v>0</v>
      </c>
      <c r="I173" s="220">
        <f>'TABELA IIa'!I271</f>
        <v>0</v>
      </c>
      <c r="J173" s="220">
        <f>'TABELA IIa'!J271</f>
        <v>0</v>
      </c>
      <c r="K173" s="220">
        <f>'TABELA IIa'!K271</f>
        <v>0</v>
      </c>
      <c r="L173" s="220">
        <f>'TABELA IIa'!L271</f>
        <v>0</v>
      </c>
      <c r="M173" s="220">
        <f>'TABELA IIa'!M271</f>
        <v>0</v>
      </c>
      <c r="N173" s="220">
        <f>'TABELA IIa'!N271</f>
        <v>0</v>
      </c>
      <c r="O173" s="220">
        <f>'TABELA IIa'!O271</f>
        <v>0</v>
      </c>
      <c r="P173" s="220">
        <f>'TABELA IIa'!P271</f>
        <v>0</v>
      </c>
      <c r="Q173" s="220">
        <f>'TABELA IIa'!Q271</f>
        <v>0</v>
      </c>
      <c r="R173" s="220" t="str">
        <f>'TABELA IIa'!R271</f>
        <v/>
      </c>
      <c r="S173" s="220" t="str">
        <f>'TABELA IIa'!S271</f>
        <v/>
      </c>
      <c r="T173" s="220" t="str">
        <f>'TABELA IIa'!T271</f>
        <v/>
      </c>
      <c r="U173" s="220" t="str">
        <f>'TABELA IIa'!U270</f>
        <v/>
      </c>
      <c r="V173" s="220">
        <f>'TABELA IIa'!V270</f>
        <v>0</v>
      </c>
      <c r="W173" s="220">
        <f>'TABELA IIa'!W270</f>
        <v>0</v>
      </c>
      <c r="X173" s="220">
        <f>'TABELA IIa'!X270</f>
        <v>0</v>
      </c>
      <c r="Y173" s="220" t="str">
        <f>'TABELA IIa'!Y270</f>
        <v/>
      </c>
      <c r="Z173" s="220" t="str">
        <f>'TABELA IIa'!Z270</f>
        <v/>
      </c>
      <c r="AA173" s="220" t="str">
        <f>'TABELA IIa'!AA270</f>
        <v/>
      </c>
      <c r="AB173" s="220" t="str">
        <f>'TABELA IIa'!AB270</f>
        <v/>
      </c>
      <c r="AC173" s="220">
        <f>'TABELA IIa'!AC270</f>
        <v>0</v>
      </c>
      <c r="AD173" s="220" t="str">
        <f>'TABELA IIa'!AD270</f>
        <v/>
      </c>
      <c r="AF173" s="215"/>
    </row>
    <row r="174" spans="1:32" x14ac:dyDescent="0.2">
      <c r="A174" s="225">
        <f>'TABELA I'!$K$2</f>
        <v>0</v>
      </c>
      <c r="B174" s="225">
        <f>'TABELA I'!$K$1</f>
        <v>2022</v>
      </c>
      <c r="C174" s="225">
        <f>'TABELA IIa'!C272</f>
        <v>0</v>
      </c>
      <c r="D174" s="225">
        <f>'TABELA IIa'!D272</f>
        <v>0</v>
      </c>
      <c r="E174" s="225">
        <f>'TABELA IIa'!E272</f>
        <v>0</v>
      </c>
      <c r="F174" s="225" t="str">
        <f>'TABELA IIa'!F272</f>
        <v>Nije ocijenjen</v>
      </c>
      <c r="G174" s="225" t="str">
        <f>'TABELA IIa'!G272</f>
        <v>KT, KTK, KTT i KTM</v>
      </c>
      <c r="H174" s="225">
        <f>'TABELA IIa'!H272</f>
        <v>0</v>
      </c>
      <c r="I174" s="225">
        <f>'TABELA IIa'!I272</f>
        <v>0</v>
      </c>
      <c r="J174" s="225">
        <f>'TABELA IIa'!J272</f>
        <v>0</v>
      </c>
      <c r="K174" s="225">
        <f>'TABELA IIa'!K272</f>
        <v>0</v>
      </c>
      <c r="L174" s="225">
        <f>'TABELA IIa'!L272</f>
        <v>0</v>
      </c>
      <c r="M174" s="225">
        <f>'TABELA IIa'!M272</f>
        <v>0</v>
      </c>
      <c r="N174" s="225">
        <f>'TABELA IIa'!N272</f>
        <v>0</v>
      </c>
      <c r="O174" s="225">
        <f>'TABELA IIa'!O272</f>
        <v>0</v>
      </c>
      <c r="P174" s="225">
        <f>'TABELA IIa'!P272</f>
        <v>0</v>
      </c>
      <c r="Q174" s="225">
        <f>'TABELA IIa'!Q272</f>
        <v>0</v>
      </c>
      <c r="R174" s="225" t="str">
        <f>'TABELA IIa'!R272</f>
        <v/>
      </c>
      <c r="S174" s="225" t="str">
        <f>'TABELA IIa'!S272</f>
        <v/>
      </c>
      <c r="T174" s="225" t="str">
        <f>'TABELA IIa'!T272</f>
        <v/>
      </c>
      <c r="U174" s="225" t="str">
        <f>'TABELA IIa'!U272</f>
        <v/>
      </c>
      <c r="V174" s="225">
        <f>'TABELA IIa'!V272</f>
        <v>0</v>
      </c>
      <c r="W174" s="225">
        <f>'TABELA IIa'!W272</f>
        <v>0</v>
      </c>
      <c r="X174" s="225">
        <f>'TABELA IIa'!X272</f>
        <v>0</v>
      </c>
      <c r="Y174" s="225" t="str">
        <f>'TABELA IIa'!Y272</f>
        <v/>
      </c>
      <c r="Z174" s="225" t="str">
        <f>'TABELA IIa'!Z272</f>
        <v/>
      </c>
      <c r="AA174" s="225" t="str">
        <f>'TABELA IIa'!AA272</f>
        <v/>
      </c>
      <c r="AB174" s="225" t="str">
        <f>'TABELA IIa'!AB272</f>
        <v/>
      </c>
      <c r="AC174" s="225">
        <f>'TABELA IIa'!AC272</f>
        <v>0</v>
      </c>
      <c r="AD174" s="225" t="str">
        <f>'TABELA IIa'!AD272</f>
        <v/>
      </c>
      <c r="AF174" s="215"/>
    </row>
    <row r="175" spans="1:32" x14ac:dyDescent="0.2">
      <c r="A175" s="225">
        <f>'TABELA I'!$K$2</f>
        <v>0</v>
      </c>
      <c r="B175" s="225">
        <f>'TABELA I'!$K$1</f>
        <v>2022</v>
      </c>
      <c r="C175" s="225">
        <f>'TABELA IIa'!C272</f>
        <v>0</v>
      </c>
      <c r="D175" s="225">
        <f>'TABELA IIa'!D272</f>
        <v>0</v>
      </c>
      <c r="E175" s="225">
        <f>'TABELA IIa'!E272</f>
        <v>0</v>
      </c>
      <c r="F175" s="225" t="str">
        <f>'TABELA IIa'!F272</f>
        <v>Nije ocijenjen</v>
      </c>
      <c r="G175" s="225" t="str">
        <f>'TABELA IIa'!G273</f>
        <v>KTRZ, KTPO, KTO</v>
      </c>
      <c r="H175" s="225">
        <f>'TABELA IIa'!H273</f>
        <v>0</v>
      </c>
      <c r="I175" s="225">
        <f>'TABELA IIa'!I273</f>
        <v>0</v>
      </c>
      <c r="J175" s="225">
        <f>'TABELA IIa'!J273</f>
        <v>0</v>
      </c>
      <c r="K175" s="225">
        <f>'TABELA IIa'!K273</f>
        <v>0</v>
      </c>
      <c r="L175" s="225">
        <f>'TABELA IIa'!L273</f>
        <v>0</v>
      </c>
      <c r="M175" s="225">
        <f>'TABELA IIa'!M273</f>
        <v>0</v>
      </c>
      <c r="N175" s="225">
        <f>'TABELA IIa'!N273</f>
        <v>0</v>
      </c>
      <c r="O175" s="225">
        <f>'TABELA IIa'!O273</f>
        <v>0</v>
      </c>
      <c r="P175" s="225">
        <f>'TABELA IIa'!P273</f>
        <v>0</v>
      </c>
      <c r="Q175" s="225">
        <f>'TABELA IIa'!Q273</f>
        <v>0</v>
      </c>
      <c r="R175" s="225" t="str">
        <f>'TABELA IIa'!R273</f>
        <v/>
      </c>
      <c r="S175" s="225" t="str">
        <f>'TABELA IIa'!S273</f>
        <v/>
      </c>
      <c r="T175" s="225" t="str">
        <f>'TABELA IIa'!T273</f>
        <v/>
      </c>
      <c r="U175" s="225" t="str">
        <f>'TABELA IIa'!U272</f>
        <v/>
      </c>
      <c r="V175" s="225">
        <f>'TABELA IIa'!V272</f>
        <v>0</v>
      </c>
      <c r="W175" s="225">
        <f>'TABELA IIa'!W272</f>
        <v>0</v>
      </c>
      <c r="X175" s="225">
        <f>'TABELA IIa'!X272</f>
        <v>0</v>
      </c>
      <c r="Y175" s="225" t="str">
        <f>'TABELA IIa'!Y272</f>
        <v/>
      </c>
      <c r="Z175" s="225" t="str">
        <f>'TABELA IIa'!Z272</f>
        <v/>
      </c>
      <c r="AA175" s="225" t="str">
        <f>'TABELA IIa'!AA272</f>
        <v/>
      </c>
      <c r="AB175" s="225" t="str">
        <f>'TABELA IIa'!AB272</f>
        <v/>
      </c>
      <c r="AC175" s="225">
        <f>'TABELA IIa'!AC272</f>
        <v>0</v>
      </c>
      <c r="AD175" s="225" t="str">
        <f>'TABELA IIa'!AD272</f>
        <v/>
      </c>
      <c r="AF175" s="215"/>
    </row>
    <row r="176" spans="1:32" x14ac:dyDescent="0.2">
      <c r="A176" s="220">
        <f>'TABELA I'!$K$2</f>
        <v>0</v>
      </c>
      <c r="B176" s="220">
        <f>'TABELA I'!$K$1</f>
        <v>2022</v>
      </c>
      <c r="C176" s="220">
        <f>'TABELA IIa'!C274</f>
        <v>0</v>
      </c>
      <c r="D176" s="220">
        <f>'TABELA IIa'!D274</f>
        <v>0</v>
      </c>
      <c r="E176" s="220">
        <f>'TABELA IIa'!E274</f>
        <v>0</v>
      </c>
      <c r="F176" s="220" t="str">
        <f>'TABELA IIa'!F274</f>
        <v>Nije ocijenjen</v>
      </c>
      <c r="G176" s="220" t="str">
        <f>'TABELA IIa'!G274</f>
        <v>KT, KTK, KTT i KTM</v>
      </c>
      <c r="H176" s="220">
        <f>'TABELA IIa'!H274</f>
        <v>0</v>
      </c>
      <c r="I176" s="220">
        <f>'TABELA IIa'!I274</f>
        <v>0</v>
      </c>
      <c r="J176" s="220">
        <f>'TABELA IIa'!J274</f>
        <v>0</v>
      </c>
      <c r="K176" s="220">
        <f>'TABELA IIa'!K274</f>
        <v>0</v>
      </c>
      <c r="L176" s="220">
        <f>'TABELA IIa'!L274</f>
        <v>0</v>
      </c>
      <c r="M176" s="220">
        <f>'TABELA IIa'!M274</f>
        <v>0</v>
      </c>
      <c r="N176" s="220">
        <f>'TABELA IIa'!N274</f>
        <v>0</v>
      </c>
      <c r="O176" s="220">
        <f>'TABELA IIa'!O274</f>
        <v>0</v>
      </c>
      <c r="P176" s="220">
        <f>'TABELA IIa'!P274</f>
        <v>0</v>
      </c>
      <c r="Q176" s="220">
        <f>'TABELA IIa'!Q274</f>
        <v>0</v>
      </c>
      <c r="R176" s="220" t="str">
        <f>'TABELA IIa'!R274</f>
        <v/>
      </c>
      <c r="S176" s="220" t="str">
        <f>'TABELA IIa'!S274</f>
        <v/>
      </c>
      <c r="T176" s="220" t="str">
        <f>'TABELA IIa'!T274</f>
        <v/>
      </c>
      <c r="U176" s="220" t="str">
        <f>'TABELA IIa'!U274</f>
        <v/>
      </c>
      <c r="V176" s="220">
        <f>'TABELA IIa'!V274</f>
        <v>0</v>
      </c>
      <c r="W176" s="220">
        <f>'TABELA IIa'!W274</f>
        <v>0</v>
      </c>
      <c r="X176" s="220">
        <f>'TABELA IIa'!X274</f>
        <v>0</v>
      </c>
      <c r="Y176" s="220" t="str">
        <f>'TABELA IIa'!Y274</f>
        <v/>
      </c>
      <c r="Z176" s="220" t="str">
        <f>'TABELA IIa'!Z274</f>
        <v/>
      </c>
      <c r="AA176" s="220" t="str">
        <f>'TABELA IIa'!AA274</f>
        <v/>
      </c>
      <c r="AB176" s="220" t="str">
        <f>'TABELA IIa'!AB274</f>
        <v/>
      </c>
      <c r="AC176" s="220">
        <f>'TABELA IIa'!AC274</f>
        <v>0</v>
      </c>
      <c r="AD176" s="220" t="str">
        <f>'TABELA IIa'!AD274</f>
        <v/>
      </c>
      <c r="AF176" s="215"/>
    </row>
    <row r="177" spans="1:32" x14ac:dyDescent="0.2">
      <c r="A177" s="220">
        <f>'TABELA I'!$K$2</f>
        <v>0</v>
      </c>
      <c r="B177" s="220">
        <f>'TABELA I'!$K$1</f>
        <v>2022</v>
      </c>
      <c r="C177" s="220">
        <f>'TABELA IIa'!C274</f>
        <v>0</v>
      </c>
      <c r="D177" s="220">
        <f>'TABELA IIa'!D274</f>
        <v>0</v>
      </c>
      <c r="E177" s="220">
        <f>'TABELA IIa'!E274</f>
        <v>0</v>
      </c>
      <c r="F177" s="220" t="str">
        <f>'TABELA IIa'!F274</f>
        <v>Nije ocijenjen</v>
      </c>
      <c r="G177" s="220" t="str">
        <f>'TABELA IIa'!G275</f>
        <v>KTRZ, KTPO, KTO</v>
      </c>
      <c r="H177" s="220">
        <f>'TABELA IIa'!H275</f>
        <v>0</v>
      </c>
      <c r="I177" s="220">
        <f>'TABELA IIa'!I275</f>
        <v>0</v>
      </c>
      <c r="J177" s="220">
        <f>'TABELA IIa'!J275</f>
        <v>0</v>
      </c>
      <c r="K177" s="220">
        <f>'TABELA IIa'!K275</f>
        <v>0</v>
      </c>
      <c r="L177" s="220">
        <f>'TABELA IIa'!L275</f>
        <v>0</v>
      </c>
      <c r="M177" s="220">
        <f>'TABELA IIa'!M275</f>
        <v>0</v>
      </c>
      <c r="N177" s="220">
        <f>'TABELA IIa'!N275</f>
        <v>0</v>
      </c>
      <c r="O177" s="220">
        <f>'TABELA IIa'!O275</f>
        <v>0</v>
      </c>
      <c r="P177" s="220">
        <f>'TABELA IIa'!P275</f>
        <v>0</v>
      </c>
      <c r="Q177" s="220">
        <f>'TABELA IIa'!Q275</f>
        <v>0</v>
      </c>
      <c r="R177" s="220" t="str">
        <f>'TABELA IIa'!R275</f>
        <v/>
      </c>
      <c r="S177" s="220" t="str">
        <f>'TABELA IIa'!S275</f>
        <v/>
      </c>
      <c r="T177" s="220" t="str">
        <f>'TABELA IIa'!T275</f>
        <v/>
      </c>
      <c r="U177" s="220" t="str">
        <f>'TABELA IIa'!U274</f>
        <v/>
      </c>
      <c r="V177" s="220">
        <f>'TABELA IIa'!V274</f>
        <v>0</v>
      </c>
      <c r="W177" s="220">
        <f>'TABELA IIa'!W274</f>
        <v>0</v>
      </c>
      <c r="X177" s="220">
        <f>'TABELA IIa'!X274</f>
        <v>0</v>
      </c>
      <c r="Y177" s="220" t="str">
        <f>'TABELA IIa'!Y274</f>
        <v/>
      </c>
      <c r="Z177" s="220" t="str">
        <f>'TABELA IIa'!Z274</f>
        <v/>
      </c>
      <c r="AA177" s="220" t="str">
        <f>'TABELA IIa'!AA274</f>
        <v/>
      </c>
      <c r="AB177" s="220" t="str">
        <f>'TABELA IIa'!AB274</f>
        <v/>
      </c>
      <c r="AC177" s="220">
        <f>'TABELA IIa'!AC274</f>
        <v>0</v>
      </c>
      <c r="AD177" s="220" t="str">
        <f>'TABELA IIa'!AD274</f>
        <v/>
      </c>
      <c r="AF177" s="215"/>
    </row>
    <row r="178" spans="1:32" x14ac:dyDescent="0.2">
      <c r="A178" s="225">
        <f>'TABELA I'!$K$2</f>
        <v>0</v>
      </c>
      <c r="B178" s="225">
        <f>'TABELA I'!$K$1</f>
        <v>2022</v>
      </c>
      <c r="C178" s="225">
        <f>'TABELA IIa'!C278</f>
        <v>0</v>
      </c>
      <c r="D178" s="225" t="str">
        <f>'TABELA IIa'!D278</f>
        <v>Zamjenik glavnog tužioca *****</v>
      </c>
      <c r="E178" s="225">
        <f>'TABELA IIa'!E278</f>
        <v>0</v>
      </c>
      <c r="F178" s="225" t="str">
        <f>'TABELA IIa'!F278</f>
        <v>Nije ocijenjen</v>
      </c>
      <c r="G178" s="225" t="str">
        <f>'TABELA IIa'!G278</f>
        <v>KT, KTK, KTT i KTM</v>
      </c>
      <c r="H178" s="225">
        <f>'TABELA IIa'!H278</f>
        <v>0</v>
      </c>
      <c r="I178" s="225">
        <f>'TABELA IIa'!I278</f>
        <v>0</v>
      </c>
      <c r="J178" s="225">
        <f>'TABELA IIa'!J278</f>
        <v>0</v>
      </c>
      <c r="K178" s="225">
        <f>'TABELA IIa'!K278</f>
        <v>0</v>
      </c>
      <c r="L178" s="225">
        <f>'TABELA IIa'!L278</f>
        <v>0</v>
      </c>
      <c r="M178" s="225">
        <f>'TABELA IIa'!M278</f>
        <v>0</v>
      </c>
      <c r="N178" s="225">
        <f>'TABELA IIa'!N278</f>
        <v>0</v>
      </c>
      <c r="O178" s="225">
        <f>'TABELA IIa'!O278</f>
        <v>0</v>
      </c>
      <c r="P178" s="225">
        <f>'TABELA IIa'!P278</f>
        <v>0</v>
      </c>
      <c r="Q178" s="225">
        <f>'TABELA IIa'!Q278</f>
        <v>0</v>
      </c>
      <c r="R178" s="225" t="str">
        <f>'TABELA IIa'!R278</f>
        <v/>
      </c>
      <c r="S178" s="225" t="str">
        <f>'TABELA IIa'!S278</f>
        <v/>
      </c>
      <c r="T178" s="225" t="str">
        <f>'TABELA IIa'!T278</f>
        <v/>
      </c>
      <c r="U178" s="225" t="str">
        <f>'TABELA IIa'!U278</f>
        <v/>
      </c>
      <c r="V178" s="225">
        <f>'TABELA IIa'!V278</f>
        <v>0</v>
      </c>
      <c r="W178" s="225">
        <f>'TABELA IIa'!W278</f>
        <v>0</v>
      </c>
      <c r="X178" s="225">
        <f>'TABELA IIa'!X278</f>
        <v>0</v>
      </c>
      <c r="Y178" s="225" t="str">
        <f>'TABELA IIa'!Y278</f>
        <v/>
      </c>
      <c r="Z178" s="225" t="str">
        <f>'TABELA IIa'!Z278</f>
        <v/>
      </c>
      <c r="AA178" s="225" t="str">
        <f>'TABELA IIa'!AA278</f>
        <v/>
      </c>
      <c r="AB178" s="225" t="str">
        <f>'TABELA IIa'!AB278</f>
        <v/>
      </c>
      <c r="AC178" s="225">
        <f>'TABELA IIa'!AC278</f>
        <v>0</v>
      </c>
      <c r="AD178" s="225" t="str">
        <f>'TABELA IIa'!AD278</f>
        <v/>
      </c>
      <c r="AF178" s="215"/>
    </row>
    <row r="179" spans="1:32" x14ac:dyDescent="0.2">
      <c r="A179" s="225">
        <f>'TABELA I'!$K$2</f>
        <v>0</v>
      </c>
      <c r="B179" s="225">
        <f>'TABELA I'!$K$1</f>
        <v>2022</v>
      </c>
      <c r="C179" s="225">
        <f>'TABELA IIa'!C278</f>
        <v>0</v>
      </c>
      <c r="D179" s="225" t="str">
        <f>'TABELA IIa'!D278</f>
        <v>Zamjenik glavnog tužioca *****</v>
      </c>
      <c r="E179" s="225">
        <f>'TABELA IIa'!E278</f>
        <v>0</v>
      </c>
      <c r="F179" s="225" t="str">
        <f>'TABELA IIa'!F278</f>
        <v>Nije ocijenjen</v>
      </c>
      <c r="G179" s="225" t="str">
        <f>'TABELA IIa'!G279</f>
        <v>KTRZ, KTPO, KTO</v>
      </c>
      <c r="H179" s="225">
        <f>'TABELA IIa'!H279</f>
        <v>0</v>
      </c>
      <c r="I179" s="225">
        <f>'TABELA IIa'!I279</f>
        <v>0</v>
      </c>
      <c r="J179" s="225">
        <f>'TABELA IIa'!J279</f>
        <v>0</v>
      </c>
      <c r="K179" s="225">
        <f>'TABELA IIa'!K279</f>
        <v>0</v>
      </c>
      <c r="L179" s="225">
        <f>'TABELA IIa'!L279</f>
        <v>0</v>
      </c>
      <c r="M179" s="225">
        <f>'TABELA IIa'!M279</f>
        <v>0</v>
      </c>
      <c r="N179" s="225">
        <f>'TABELA IIa'!N279</f>
        <v>0</v>
      </c>
      <c r="O179" s="225">
        <f>'TABELA IIa'!O279</f>
        <v>0</v>
      </c>
      <c r="P179" s="225">
        <f>'TABELA IIa'!P279</f>
        <v>0</v>
      </c>
      <c r="Q179" s="225">
        <f>'TABELA IIa'!Q279</f>
        <v>0</v>
      </c>
      <c r="R179" s="225" t="str">
        <f>'TABELA IIa'!R279</f>
        <v/>
      </c>
      <c r="S179" s="225" t="str">
        <f>'TABELA IIa'!S279</f>
        <v/>
      </c>
      <c r="T179" s="225" t="str">
        <f>'TABELA IIa'!T279</f>
        <v/>
      </c>
      <c r="U179" s="225" t="str">
        <f>'TABELA IIa'!U278</f>
        <v/>
      </c>
      <c r="V179" s="225">
        <f>'TABELA IIa'!V278</f>
        <v>0</v>
      </c>
      <c r="W179" s="225">
        <f>'TABELA IIa'!W278</f>
        <v>0</v>
      </c>
      <c r="X179" s="225">
        <f>'TABELA IIa'!X278</f>
        <v>0</v>
      </c>
      <c r="Y179" s="225" t="str">
        <f>'TABELA IIa'!Y278</f>
        <v/>
      </c>
      <c r="Z179" s="225" t="str">
        <f>'TABELA IIa'!Z278</f>
        <v/>
      </c>
      <c r="AA179" s="225" t="str">
        <f>'TABELA IIa'!AA278</f>
        <v/>
      </c>
      <c r="AB179" s="225" t="str">
        <f>'TABELA IIa'!AB278</f>
        <v/>
      </c>
      <c r="AC179" s="225">
        <f>'TABELA IIa'!AC278</f>
        <v>0</v>
      </c>
      <c r="AD179" s="225" t="str">
        <f>'TABELA IIa'!AD278</f>
        <v/>
      </c>
      <c r="AF179" s="215"/>
    </row>
  </sheetData>
  <sheetProtection password="CCF6" sheet="1" objects="1" scenarios="1"/>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J9"/>
  <sheetViews>
    <sheetView workbookViewId="0">
      <selection activeCell="E5" sqref="E5"/>
    </sheetView>
  </sheetViews>
  <sheetFormatPr defaultRowHeight="12.75" x14ac:dyDescent="0.2"/>
  <cols>
    <col min="3" max="3" width="9.140625" style="22"/>
  </cols>
  <sheetData>
    <row r="1" spans="1:10" x14ac:dyDescent="0.2">
      <c r="A1" s="3" t="s">
        <v>25</v>
      </c>
      <c r="B1" s="3" t="s">
        <v>26</v>
      </c>
      <c r="C1" s="25" t="s">
        <v>27</v>
      </c>
      <c r="D1" s="3" t="s">
        <v>28</v>
      </c>
      <c r="E1" s="3" t="s">
        <v>29</v>
      </c>
      <c r="F1" s="3" t="s">
        <v>30</v>
      </c>
      <c r="G1" s="3" t="s">
        <v>31</v>
      </c>
      <c r="H1" s="3" t="s">
        <v>44</v>
      </c>
      <c r="I1" s="3" t="s">
        <v>32</v>
      </c>
      <c r="J1" s="3" t="s">
        <v>33</v>
      </c>
    </row>
    <row r="2" spans="1:10" x14ac:dyDescent="0.2">
      <c r="A2" s="6">
        <f>+'TABELA I'!K2</f>
        <v>0</v>
      </c>
      <c r="B2" s="6">
        <f>+'TABELA I'!K1</f>
        <v>2022</v>
      </c>
      <c r="C2" s="26">
        <v>4</v>
      </c>
      <c r="D2" s="4">
        <v>1</v>
      </c>
      <c r="E2" s="5">
        <f>'TABELA III'!B10</f>
        <v>0</v>
      </c>
      <c r="F2" s="4">
        <f>'TABELA III'!C10</f>
        <v>0</v>
      </c>
      <c r="G2" s="4">
        <f>'TABELA III'!E10</f>
        <v>0</v>
      </c>
      <c r="H2" s="4">
        <f>'TABELA III'!F10</f>
        <v>0</v>
      </c>
      <c r="I2" s="4">
        <f>'TABELA III'!G10</f>
        <v>0</v>
      </c>
      <c r="J2" s="4">
        <f>'TABELA III'!H10</f>
        <v>0</v>
      </c>
    </row>
    <row r="3" spans="1:10" x14ac:dyDescent="0.2">
      <c r="A3" s="6">
        <f>+'TABELA I'!K2</f>
        <v>0</v>
      </c>
      <c r="B3" s="6">
        <f>+'TABELA I'!K1</f>
        <v>2022</v>
      </c>
      <c r="C3" s="26">
        <v>8</v>
      </c>
      <c r="D3" s="4">
        <v>1</v>
      </c>
      <c r="E3" s="4">
        <f>'TABELA III'!B11</f>
        <v>0</v>
      </c>
      <c r="F3" s="4">
        <f>'TABELA III'!C11</f>
        <v>0</v>
      </c>
      <c r="G3" s="4">
        <f>'TABELA III'!E11</f>
        <v>0</v>
      </c>
      <c r="H3" s="4">
        <f>'TABELA III'!F11</f>
        <v>0</v>
      </c>
      <c r="I3" s="4">
        <f>'TABELA III'!G11</f>
        <v>0</v>
      </c>
      <c r="J3" s="4">
        <f>'TABELA III'!H11</f>
        <v>0</v>
      </c>
    </row>
    <row r="4" spans="1:10" x14ac:dyDescent="0.2">
      <c r="A4" s="6">
        <f>+'TABELA I'!K2</f>
        <v>0</v>
      </c>
      <c r="B4" s="6">
        <f>+'TABELA I'!K1</f>
        <v>2022</v>
      </c>
      <c r="C4" s="26">
        <v>5</v>
      </c>
      <c r="D4" s="4">
        <v>1</v>
      </c>
      <c r="E4" s="4">
        <f>'TABELA III'!B12</f>
        <v>0</v>
      </c>
      <c r="F4" s="4">
        <f>'TABELA III'!C12</f>
        <v>0</v>
      </c>
      <c r="G4" s="4">
        <f>'TABELA III'!E12</f>
        <v>0</v>
      </c>
      <c r="H4" s="4">
        <f>'TABELA III'!F12</f>
        <v>0</v>
      </c>
      <c r="I4" s="4">
        <f>'TABELA III'!G12</f>
        <v>0</v>
      </c>
      <c r="J4" s="4">
        <f>'TABELA III'!H12</f>
        <v>0</v>
      </c>
    </row>
    <row r="5" spans="1:10" x14ac:dyDescent="0.2">
      <c r="A5" s="6">
        <f>+'TABELA I'!K2</f>
        <v>0</v>
      </c>
      <c r="B5" s="6">
        <f>+'TABELA I'!K1</f>
        <v>2022</v>
      </c>
      <c r="C5" s="26">
        <v>9</v>
      </c>
      <c r="D5" s="4">
        <v>1</v>
      </c>
      <c r="E5" s="4">
        <f>'TABELA III'!B13</f>
        <v>0</v>
      </c>
      <c r="F5" s="4">
        <f>'TABELA III'!C13</f>
        <v>0</v>
      </c>
      <c r="G5" s="4">
        <f>'TABELA III'!E13</f>
        <v>0</v>
      </c>
      <c r="H5" s="4">
        <f>'TABELA III'!F13</f>
        <v>0</v>
      </c>
      <c r="I5" s="4">
        <f>'TABELA III'!G13</f>
        <v>0</v>
      </c>
      <c r="J5" s="4">
        <f>'TABELA III'!H13</f>
        <v>0</v>
      </c>
    </row>
    <row r="6" spans="1:10" x14ac:dyDescent="0.2">
      <c r="E6">
        <f t="shared" ref="E6:J6" si="0">SUM(E2:E5)</f>
        <v>0</v>
      </c>
      <c r="F6">
        <f t="shared" si="0"/>
        <v>0</v>
      </c>
      <c r="G6">
        <f t="shared" si="0"/>
        <v>0</v>
      </c>
      <c r="H6">
        <f t="shared" si="0"/>
        <v>0</v>
      </c>
      <c r="I6">
        <f t="shared" si="0"/>
        <v>0</v>
      </c>
      <c r="J6">
        <f t="shared" si="0"/>
        <v>0</v>
      </c>
    </row>
    <row r="8" spans="1:10" x14ac:dyDescent="0.2">
      <c r="A8" s="22" t="s">
        <v>209</v>
      </c>
    </row>
    <row r="9" spans="1:10" x14ac:dyDescent="0.2">
      <c r="A9" s="22" t="s">
        <v>55</v>
      </c>
    </row>
  </sheetData>
  <sheetProtection password="CCF6" sheet="1" objects="1" scenarios="1"/>
  <phoneticPr fontId="13" type="noConversion"/>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E9"/>
  <sheetViews>
    <sheetView workbookViewId="0">
      <selection activeCell="A10" sqref="A10"/>
    </sheetView>
  </sheetViews>
  <sheetFormatPr defaultRowHeight="12.75" x14ac:dyDescent="0.2"/>
  <cols>
    <col min="1" max="2" width="11.5703125" customWidth="1"/>
    <col min="3" max="3" width="11.5703125" style="22" customWidth="1"/>
    <col min="4" max="5" width="11.5703125" customWidth="1"/>
  </cols>
  <sheetData>
    <row r="1" spans="1:5" x14ac:dyDescent="0.2">
      <c r="A1" s="3" t="s">
        <v>25</v>
      </c>
      <c r="B1" s="3" t="s">
        <v>26</v>
      </c>
      <c r="C1" s="25" t="s">
        <v>27</v>
      </c>
      <c r="D1" s="3" t="s">
        <v>28</v>
      </c>
      <c r="E1" s="30" t="s">
        <v>56</v>
      </c>
    </row>
    <row r="2" spans="1:5" x14ac:dyDescent="0.2">
      <c r="A2" s="6">
        <f>+'TABELA I'!K2</f>
        <v>0</v>
      </c>
      <c r="B2" s="6">
        <f>+'TABELA I'!K1</f>
        <v>2022</v>
      </c>
      <c r="C2" s="26">
        <v>4</v>
      </c>
      <c r="D2" s="4">
        <v>1</v>
      </c>
      <c r="E2" s="5">
        <f>'TABELA IIIa'!B10</f>
        <v>0</v>
      </c>
    </row>
    <row r="3" spans="1:5" x14ac:dyDescent="0.2">
      <c r="A3" s="6">
        <f>+'TABELA I'!K2</f>
        <v>0</v>
      </c>
      <c r="B3" s="6">
        <f>+'TABELA I'!K1</f>
        <v>2022</v>
      </c>
      <c r="C3" s="26">
        <v>8</v>
      </c>
      <c r="D3" s="4">
        <v>1</v>
      </c>
      <c r="E3" s="5">
        <f>'TABELA IIIa'!B11</f>
        <v>0</v>
      </c>
    </row>
    <row r="4" spans="1:5" x14ac:dyDescent="0.2">
      <c r="A4" s="6">
        <f>+'TABELA I'!K2</f>
        <v>0</v>
      </c>
      <c r="B4" s="6">
        <f>+'TABELA I'!K1</f>
        <v>2022</v>
      </c>
      <c r="C4" s="26">
        <v>5</v>
      </c>
      <c r="D4" s="4">
        <v>1</v>
      </c>
      <c r="E4" s="5">
        <f>'TABELA IIIa'!B12</f>
        <v>0</v>
      </c>
    </row>
    <row r="5" spans="1:5" x14ac:dyDescent="0.2">
      <c r="A5" s="6">
        <f>+'TABELA I'!K2</f>
        <v>0</v>
      </c>
      <c r="B5" s="6">
        <f>+'TABELA I'!K1</f>
        <v>2022</v>
      </c>
      <c r="C5" s="26">
        <v>9</v>
      </c>
      <c r="D5" s="4">
        <v>1</v>
      </c>
      <c r="E5" s="5">
        <f>'TABELA IIIa'!B13</f>
        <v>0</v>
      </c>
    </row>
    <row r="6" spans="1:5" x14ac:dyDescent="0.2">
      <c r="E6">
        <f>SUM(E2:E5)</f>
        <v>0</v>
      </c>
    </row>
    <row r="8" spans="1:5" x14ac:dyDescent="0.2">
      <c r="A8" s="22" t="s">
        <v>210</v>
      </c>
    </row>
    <row r="9" spans="1:5" x14ac:dyDescent="0.2">
      <c r="A9" s="22" t="s">
        <v>243</v>
      </c>
    </row>
  </sheetData>
  <sheetProtection password="CCF6" sheet="1" objects="1" scenarios="1"/>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7" t="s">
        <v>25</v>
      </c>
      <c r="B1" s="27" t="s">
        <v>26</v>
      </c>
      <c r="C1" s="27" t="s">
        <v>27</v>
      </c>
      <c r="D1" s="27" t="s">
        <v>28</v>
      </c>
      <c r="E1" s="27" t="s">
        <v>36</v>
      </c>
      <c r="F1" s="27" t="s">
        <v>37</v>
      </c>
      <c r="G1" s="7"/>
      <c r="H1" s="7"/>
    </row>
    <row r="2" spans="1:8" x14ac:dyDescent="0.2">
      <c r="A2" s="6">
        <f>+'TABELA I'!K2</f>
        <v>0</v>
      </c>
      <c r="B2" s="6">
        <f>+'TABELA I'!K1</f>
        <v>2022</v>
      </c>
      <c r="C2" s="8">
        <v>4</v>
      </c>
      <c r="D2" s="8">
        <v>1</v>
      </c>
      <c r="E2" s="8">
        <f>'TABELA IV'!C6</f>
        <v>0</v>
      </c>
      <c r="F2" s="8">
        <f>'TABELA IV'!D6</f>
        <v>0</v>
      </c>
    </row>
    <row r="3" spans="1:8" x14ac:dyDescent="0.2">
      <c r="A3" s="6">
        <f>+'TABELA I'!K2</f>
        <v>0</v>
      </c>
      <c r="B3" s="6">
        <f>+'TABELA I'!K1</f>
        <v>2022</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5</vt:i4>
      </vt:variant>
    </vt:vector>
  </HeadingPairs>
  <TitlesOfParts>
    <vt:vector size="18" baseType="lpstr">
      <vt:lpstr>Uputstvo</vt:lpstr>
      <vt:lpstr>TABELA I</vt:lpstr>
      <vt:lpstr>TABELA II</vt:lpstr>
      <vt:lpstr>tbl_kvalitet_predm</vt:lpstr>
      <vt:lpstr>TABELA IIa</vt:lpstr>
      <vt:lpstr>TABELA III</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IIIa'!Print_Area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Radinka Lucic</cp:lastModifiedBy>
  <cp:lastPrinted>2016-12-21T13:11:14Z</cp:lastPrinted>
  <dcterms:created xsi:type="dcterms:W3CDTF">2005-11-18T09:49:42Z</dcterms:created>
  <dcterms:modified xsi:type="dcterms:W3CDTF">2022-11-23T14:30:03Z</dcterms:modified>
</cp:coreProperties>
</file>